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ger\Documents\0Climate Act\2 Scoping Plan\Chapter 13 Electricity\"/>
    </mc:Choice>
  </mc:AlternateContent>
  <xr:revisionPtr revIDLastSave="0" documentId="13_ncr:1_{FA933487-3779-41B6-A146-C27A5295CC86}" xr6:coauthVersionLast="47" xr6:coauthVersionMax="47" xr10:uidLastSave="{00000000-0000-0000-0000-000000000000}"/>
  <bookViews>
    <workbookView xWindow="-108" yWindow="-108" windowWidth="23256" windowHeight="12576" xr2:uid="{E400E740-1BB2-413A-A07F-52E58CBA1C94}"/>
  </bookViews>
  <sheets>
    <sheet name="Table 6" sheetId="3" r:id="rId1"/>
    <sheet name="NYISO" sheetId="1" r:id="rId2"/>
    <sheet name="Integration Analysis" sheetId="2" r:id="rId3"/>
  </sheets>
  <definedNames>
    <definedName name="_xlnm.Print_Area" localSheetId="2">'Integration Analysis'!$L$1:$U$55</definedName>
    <definedName name="_xlnm.Print_Area" localSheetId="0">'Table 6'!$G$1:$S$29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23" i="3" l="1"/>
  <c r="R23" i="3"/>
  <c r="Q23" i="3"/>
  <c r="P23" i="3"/>
  <c r="O23" i="3"/>
  <c r="N23" i="3"/>
  <c r="L23" i="3"/>
  <c r="M23" i="3"/>
  <c r="K23" i="3"/>
  <c r="S8" i="3"/>
  <c r="R8" i="3"/>
  <c r="Q8" i="3"/>
  <c r="P8" i="3"/>
  <c r="O8" i="3"/>
  <c r="N8" i="3"/>
  <c r="L8" i="3"/>
  <c r="M8" i="3"/>
  <c r="K8" i="3"/>
  <c r="S28" i="3"/>
  <c r="R28" i="3"/>
  <c r="Q28" i="3"/>
  <c r="P28" i="3"/>
  <c r="O28" i="3"/>
  <c r="N28" i="3"/>
  <c r="M28" i="3"/>
  <c r="L28" i="3"/>
  <c r="K28" i="3"/>
  <c r="S27" i="3"/>
  <c r="R27" i="3"/>
  <c r="Q27" i="3"/>
  <c r="P27" i="3"/>
  <c r="O27" i="3"/>
  <c r="N27" i="3"/>
  <c r="M27" i="3"/>
  <c r="L27" i="3"/>
  <c r="K27" i="3"/>
  <c r="S26" i="3"/>
  <c r="R26" i="3"/>
  <c r="Q26" i="3"/>
  <c r="P26" i="3"/>
  <c r="O26" i="3"/>
  <c r="N26" i="3"/>
  <c r="M26" i="3"/>
  <c r="L26" i="3"/>
  <c r="K26" i="3"/>
  <c r="S25" i="3"/>
  <c r="R25" i="3"/>
  <c r="Q25" i="3"/>
  <c r="P25" i="3"/>
  <c r="O25" i="3"/>
  <c r="N25" i="3"/>
  <c r="M25" i="3"/>
  <c r="L25" i="3"/>
  <c r="K25" i="3"/>
  <c r="S24" i="3"/>
  <c r="R24" i="3"/>
  <c r="Q24" i="3"/>
  <c r="P24" i="3"/>
  <c r="O24" i="3"/>
  <c r="N24" i="3"/>
  <c r="M24" i="3"/>
  <c r="L24" i="3"/>
  <c r="K24" i="3"/>
  <c r="S22" i="3"/>
  <c r="R22" i="3"/>
  <c r="Q22" i="3"/>
  <c r="P22" i="3"/>
  <c r="O22" i="3"/>
  <c r="N22" i="3"/>
  <c r="M22" i="3"/>
  <c r="L22" i="3"/>
  <c r="K22" i="3"/>
  <c r="S21" i="3"/>
  <c r="R21" i="3"/>
  <c r="Q21" i="3"/>
  <c r="P21" i="3"/>
  <c r="O21" i="3"/>
  <c r="N21" i="3"/>
  <c r="M21" i="3"/>
  <c r="L21" i="3"/>
  <c r="K21" i="3"/>
  <c r="S20" i="3"/>
  <c r="R20" i="3"/>
  <c r="Q20" i="3"/>
  <c r="P20" i="3"/>
  <c r="O20" i="3"/>
  <c r="N20" i="3"/>
  <c r="M20" i="3"/>
  <c r="L20" i="3"/>
  <c r="K20" i="3"/>
  <c r="J27" i="3"/>
  <c r="I27" i="3"/>
  <c r="H27" i="3"/>
  <c r="J26" i="3"/>
  <c r="I26" i="3"/>
  <c r="H26" i="3"/>
  <c r="J25" i="3"/>
  <c r="I25" i="3"/>
  <c r="H25" i="3"/>
  <c r="J24" i="3"/>
  <c r="I24" i="3"/>
  <c r="H24" i="3"/>
  <c r="J23" i="3"/>
  <c r="I23" i="3"/>
  <c r="H23" i="3"/>
  <c r="J22" i="3"/>
  <c r="I22" i="3"/>
  <c r="H22" i="3"/>
  <c r="J21" i="3"/>
  <c r="I21" i="3"/>
  <c r="H21" i="3"/>
  <c r="J20" i="3"/>
  <c r="I20" i="3"/>
  <c r="H20" i="3"/>
  <c r="S13" i="3"/>
  <c r="R13" i="3"/>
  <c r="Q13" i="3"/>
  <c r="S12" i="3"/>
  <c r="R12" i="3"/>
  <c r="Q12" i="3"/>
  <c r="S11" i="3"/>
  <c r="R11" i="3"/>
  <c r="Q11" i="3"/>
  <c r="S10" i="3"/>
  <c r="R10" i="3"/>
  <c r="Q10" i="3"/>
  <c r="S9" i="3"/>
  <c r="R9" i="3"/>
  <c r="Q9" i="3"/>
  <c r="S7" i="3"/>
  <c r="R7" i="3"/>
  <c r="Q7" i="3"/>
  <c r="S6" i="3"/>
  <c r="R6" i="3"/>
  <c r="Q6" i="3"/>
  <c r="S5" i="3"/>
  <c r="R5" i="3"/>
  <c r="Q5" i="3"/>
  <c r="P13" i="3"/>
  <c r="O13" i="3"/>
  <c r="N13" i="3"/>
  <c r="P12" i="3"/>
  <c r="O12" i="3"/>
  <c r="N12" i="3"/>
  <c r="P11" i="3"/>
  <c r="O11" i="3"/>
  <c r="N11" i="3"/>
  <c r="P10" i="3"/>
  <c r="O10" i="3"/>
  <c r="N10" i="3"/>
  <c r="P9" i="3"/>
  <c r="O9" i="3"/>
  <c r="N9" i="3"/>
  <c r="P7" i="3"/>
  <c r="O7" i="3"/>
  <c r="N7" i="3"/>
  <c r="P6" i="3"/>
  <c r="O6" i="3"/>
  <c r="N6" i="3"/>
  <c r="P5" i="3"/>
  <c r="O5" i="3"/>
  <c r="N5" i="3"/>
  <c r="L5" i="3"/>
  <c r="M5" i="3"/>
  <c r="L6" i="3"/>
  <c r="M6" i="3"/>
  <c r="L7" i="3"/>
  <c r="M7" i="3"/>
  <c r="L9" i="3"/>
  <c r="M9" i="3"/>
  <c r="L10" i="3"/>
  <c r="M10" i="3"/>
  <c r="L11" i="3"/>
  <c r="M11" i="3"/>
  <c r="L12" i="3"/>
  <c r="M12" i="3"/>
  <c r="L13" i="3"/>
  <c r="M13" i="3"/>
  <c r="K13" i="3"/>
  <c r="K12" i="3"/>
  <c r="K11" i="3"/>
  <c r="H11" i="3"/>
  <c r="K10" i="3"/>
  <c r="K9" i="3"/>
  <c r="K7" i="3"/>
  <c r="K6" i="3"/>
  <c r="K5" i="3"/>
  <c r="I5" i="3"/>
  <c r="J5" i="3"/>
  <c r="I6" i="3"/>
  <c r="J6" i="3"/>
  <c r="I7" i="3"/>
  <c r="J7" i="3"/>
  <c r="I8" i="3"/>
  <c r="J8" i="3"/>
  <c r="I9" i="3"/>
  <c r="J9" i="3"/>
  <c r="I10" i="3"/>
  <c r="J10" i="3"/>
  <c r="I11" i="3"/>
  <c r="J11" i="3"/>
  <c r="I12" i="3"/>
  <c r="J12" i="3"/>
  <c r="H10" i="3"/>
  <c r="H12" i="3"/>
  <c r="H9" i="3"/>
  <c r="H8" i="3"/>
  <c r="H6" i="3"/>
  <c r="H5" i="3"/>
  <c r="H7" i="3"/>
  <c r="D116" i="2"/>
  <c r="G115" i="2"/>
  <c r="J114" i="2"/>
  <c r="F114" i="2"/>
  <c r="I113" i="2"/>
  <c r="E113" i="2"/>
  <c r="H112" i="2"/>
  <c r="D112" i="2"/>
  <c r="G111" i="2"/>
  <c r="J110" i="2"/>
  <c r="F110" i="2"/>
  <c r="I109" i="2"/>
  <c r="E109" i="2"/>
  <c r="H108" i="2"/>
  <c r="D108" i="2"/>
  <c r="G107" i="2"/>
  <c r="J106" i="2"/>
  <c r="F106" i="2"/>
  <c r="I105" i="2"/>
  <c r="E105" i="2"/>
  <c r="H104" i="2"/>
  <c r="D104" i="2"/>
  <c r="G101" i="2"/>
  <c r="J100" i="2"/>
  <c r="F100" i="2"/>
  <c r="I99" i="2"/>
  <c r="E99" i="2"/>
  <c r="H98" i="2"/>
  <c r="D98" i="2"/>
  <c r="G97" i="2"/>
  <c r="J96" i="2"/>
  <c r="F96" i="2"/>
  <c r="I95" i="2"/>
  <c r="E95" i="2"/>
  <c r="H94" i="2"/>
  <c r="D94" i="2"/>
  <c r="G93" i="2"/>
  <c r="J92" i="2"/>
  <c r="F92" i="2"/>
  <c r="I91" i="2"/>
  <c r="E91" i="2"/>
  <c r="H90" i="2"/>
  <c r="D90" i="2"/>
  <c r="G89" i="2"/>
  <c r="J86" i="2"/>
  <c r="J116" i="2"/>
  <c r="I116" i="2"/>
  <c r="H116" i="2"/>
  <c r="G116" i="2"/>
  <c r="F116" i="2"/>
  <c r="E116" i="2"/>
  <c r="J115" i="2"/>
  <c r="I115" i="2"/>
  <c r="H115" i="2"/>
  <c r="F115" i="2"/>
  <c r="E115" i="2"/>
  <c r="D115" i="2"/>
  <c r="I114" i="2"/>
  <c r="H114" i="2"/>
  <c r="G114" i="2"/>
  <c r="E114" i="2"/>
  <c r="D114" i="2"/>
  <c r="J113" i="2"/>
  <c r="H113" i="2"/>
  <c r="G113" i="2"/>
  <c r="F113" i="2"/>
  <c r="D113" i="2"/>
  <c r="J112" i="2"/>
  <c r="I112" i="2"/>
  <c r="G112" i="2"/>
  <c r="F112" i="2"/>
  <c r="E112" i="2"/>
  <c r="J111" i="2"/>
  <c r="I111" i="2"/>
  <c r="H111" i="2"/>
  <c r="F111" i="2"/>
  <c r="E111" i="2"/>
  <c r="D111" i="2"/>
  <c r="I110" i="2"/>
  <c r="H110" i="2"/>
  <c r="G110" i="2"/>
  <c r="E110" i="2"/>
  <c r="D110" i="2"/>
  <c r="J109" i="2"/>
  <c r="H109" i="2"/>
  <c r="G109" i="2"/>
  <c r="F109" i="2"/>
  <c r="D109" i="2"/>
  <c r="J108" i="2"/>
  <c r="I108" i="2"/>
  <c r="G108" i="2"/>
  <c r="F108" i="2"/>
  <c r="E108" i="2"/>
  <c r="J107" i="2"/>
  <c r="I107" i="2"/>
  <c r="H107" i="2"/>
  <c r="F107" i="2"/>
  <c r="E107" i="2"/>
  <c r="D107" i="2"/>
  <c r="I106" i="2"/>
  <c r="H106" i="2"/>
  <c r="G106" i="2"/>
  <c r="E106" i="2"/>
  <c r="D106" i="2"/>
  <c r="J105" i="2"/>
  <c r="H105" i="2"/>
  <c r="G105" i="2"/>
  <c r="F105" i="2"/>
  <c r="D105" i="2"/>
  <c r="J104" i="2"/>
  <c r="I104" i="2"/>
  <c r="G104" i="2"/>
  <c r="F104" i="2"/>
  <c r="E104" i="2"/>
  <c r="J101" i="2"/>
  <c r="I101" i="2"/>
  <c r="H101" i="2"/>
  <c r="F101" i="2"/>
  <c r="E101" i="2"/>
  <c r="D101" i="2"/>
  <c r="I100" i="2"/>
  <c r="H100" i="2"/>
  <c r="G100" i="2"/>
  <c r="E100" i="2"/>
  <c r="D100" i="2"/>
  <c r="J99" i="2"/>
  <c r="H99" i="2"/>
  <c r="G99" i="2"/>
  <c r="F99" i="2"/>
  <c r="D99" i="2"/>
  <c r="J98" i="2"/>
  <c r="I98" i="2"/>
  <c r="G98" i="2"/>
  <c r="F98" i="2"/>
  <c r="E98" i="2"/>
  <c r="J97" i="2"/>
  <c r="I97" i="2"/>
  <c r="H97" i="2"/>
  <c r="F97" i="2"/>
  <c r="E97" i="2"/>
  <c r="D97" i="2"/>
  <c r="I96" i="2"/>
  <c r="H96" i="2"/>
  <c r="G96" i="2"/>
  <c r="E96" i="2"/>
  <c r="D96" i="2"/>
  <c r="J95" i="2"/>
  <c r="H95" i="2"/>
  <c r="G95" i="2"/>
  <c r="F95" i="2"/>
  <c r="D95" i="2"/>
  <c r="J94" i="2"/>
  <c r="I94" i="2"/>
  <c r="G94" i="2"/>
  <c r="F94" i="2"/>
  <c r="E94" i="2"/>
  <c r="J93" i="2"/>
  <c r="I93" i="2"/>
  <c r="H93" i="2"/>
  <c r="F93" i="2"/>
  <c r="E93" i="2"/>
  <c r="D93" i="2"/>
  <c r="I92" i="2"/>
  <c r="H92" i="2"/>
  <c r="G92" i="2"/>
  <c r="E92" i="2"/>
  <c r="D92" i="2"/>
  <c r="J91" i="2"/>
  <c r="H91" i="2"/>
  <c r="G91" i="2"/>
  <c r="F91" i="2"/>
  <c r="D91" i="2"/>
  <c r="J90" i="2"/>
  <c r="I90" i="2"/>
  <c r="G90" i="2"/>
  <c r="F90" i="2"/>
  <c r="E90" i="2"/>
  <c r="J89" i="2"/>
  <c r="I89" i="2"/>
  <c r="H89" i="2"/>
  <c r="F89" i="2"/>
  <c r="E89" i="2"/>
  <c r="D89" i="2"/>
  <c r="I86" i="2"/>
  <c r="H86" i="2"/>
  <c r="G86" i="2"/>
  <c r="F86" i="2"/>
  <c r="E86" i="2"/>
  <c r="D86" i="2"/>
  <c r="J85" i="2"/>
  <c r="I85" i="2"/>
  <c r="H85" i="2"/>
  <c r="G85" i="2"/>
  <c r="F85" i="2"/>
  <c r="E85" i="2"/>
  <c r="D85" i="2"/>
  <c r="J84" i="2"/>
  <c r="I84" i="2"/>
  <c r="H84" i="2"/>
  <c r="G84" i="2"/>
  <c r="F84" i="2"/>
  <c r="E84" i="2"/>
  <c r="D84" i="2"/>
  <c r="J83" i="2"/>
  <c r="I83" i="2"/>
  <c r="H83" i="2"/>
  <c r="G83" i="2"/>
  <c r="F83" i="2"/>
  <c r="E83" i="2"/>
  <c r="D83" i="2"/>
  <c r="J82" i="2"/>
  <c r="I82" i="2"/>
  <c r="H82" i="2"/>
  <c r="G82" i="2"/>
  <c r="F82" i="2"/>
  <c r="E82" i="2"/>
  <c r="D82" i="2"/>
  <c r="J81" i="2"/>
  <c r="I81" i="2"/>
  <c r="H81" i="2"/>
  <c r="G81" i="2"/>
  <c r="F81" i="2"/>
  <c r="E81" i="2"/>
  <c r="D81" i="2"/>
  <c r="J80" i="2"/>
  <c r="I80" i="2"/>
  <c r="H80" i="2"/>
  <c r="G80" i="2"/>
  <c r="F80" i="2"/>
  <c r="E80" i="2"/>
  <c r="D80" i="2"/>
  <c r="J79" i="2"/>
  <c r="I79" i="2"/>
  <c r="H79" i="2"/>
  <c r="G79" i="2"/>
  <c r="F79" i="2"/>
  <c r="E79" i="2"/>
  <c r="D79" i="2"/>
  <c r="J78" i="2"/>
  <c r="I78" i="2"/>
  <c r="H78" i="2"/>
  <c r="G78" i="2"/>
  <c r="F78" i="2"/>
  <c r="E78" i="2"/>
  <c r="D78" i="2"/>
  <c r="J77" i="2"/>
  <c r="I77" i="2"/>
  <c r="H77" i="2"/>
  <c r="G77" i="2"/>
  <c r="F77" i="2"/>
  <c r="E77" i="2"/>
  <c r="D77" i="2"/>
  <c r="J76" i="2"/>
  <c r="I76" i="2"/>
  <c r="H76" i="2"/>
  <c r="G76" i="2"/>
  <c r="F76" i="2"/>
  <c r="E76" i="2"/>
  <c r="D76" i="2"/>
  <c r="J75" i="2"/>
  <c r="I75" i="2"/>
  <c r="H75" i="2"/>
  <c r="G75" i="2"/>
  <c r="F75" i="2"/>
  <c r="E75" i="2"/>
  <c r="D75" i="2"/>
  <c r="J74" i="2"/>
  <c r="I74" i="2"/>
  <c r="H74" i="2"/>
  <c r="G74" i="2"/>
  <c r="F74" i="2"/>
  <c r="E74" i="2"/>
  <c r="D74" i="2"/>
  <c r="J14" i="3" l="1"/>
  <c r="L29" i="3"/>
  <c r="P29" i="3"/>
  <c r="K29" i="3"/>
  <c r="O29" i="3"/>
  <c r="S29" i="3"/>
  <c r="J29" i="3"/>
  <c r="M29" i="3"/>
  <c r="Q29" i="3"/>
  <c r="P14" i="3"/>
  <c r="L14" i="3"/>
  <c r="N29" i="3"/>
  <c r="R29" i="3"/>
  <c r="Q14" i="3"/>
  <c r="R14" i="3"/>
  <c r="H29" i="3"/>
  <c r="S14" i="3"/>
  <c r="N14" i="3"/>
  <c r="O14" i="3"/>
  <c r="I29" i="3"/>
  <c r="H14" i="3"/>
  <c r="M14" i="3"/>
  <c r="K14" i="3"/>
  <c r="I14" i="3"/>
</calcChain>
</file>

<file path=xl/sharedStrings.xml><?xml version="1.0" encoding="utf-8"?>
<sst xmlns="http://schemas.openxmlformats.org/spreadsheetml/2006/main" count="426" uniqueCount="62">
  <si>
    <t>Baseline w/ CLCPA Case Forecast Scenario</t>
  </si>
  <si>
    <t>https://www.nyiso.com/documents/20142/30198298/06%20System_Resource_Outlook_CapEx_Updates.pdf/fd3e3ea9-cdb1-c86e-df17-d48f2ed368db</t>
  </si>
  <si>
    <t>NYISO Outlook Study Baseline with CLCPA Case Forecast Scenario</t>
  </si>
  <si>
    <t>Installed Capacity (MW)</t>
  </si>
  <si>
    <t>Resource</t>
  </si>
  <si>
    <t>Nuclear</t>
  </si>
  <si>
    <t>Fossil</t>
  </si>
  <si>
    <t>DEFR - HcLo</t>
  </si>
  <si>
    <t>DEFR - McMo</t>
  </si>
  <si>
    <t>DEFR- LcHo</t>
  </si>
  <si>
    <t>Hydro</t>
  </si>
  <si>
    <t>LBW</t>
  </si>
  <si>
    <t>OSW</t>
  </si>
  <si>
    <t>UPV</t>
  </si>
  <si>
    <t>BTM-PV</t>
  </si>
  <si>
    <t>Storage</t>
  </si>
  <si>
    <t>Total</t>
  </si>
  <si>
    <t>Generation (GWh)</t>
  </si>
  <si>
    <t>DEFR - LcHo</t>
  </si>
  <si>
    <t>Total Generation</t>
  </si>
  <si>
    <t>RE Generation</t>
  </si>
  <si>
    <t>ZE Generation</t>
  </si>
  <si>
    <t>Load</t>
  </si>
  <si>
    <t>Load+Charge</t>
  </si>
  <si>
    <t>% RE [RE/Load]</t>
  </si>
  <si>
    <t>%ZE[ZE/(Load+Charge)]</t>
  </si>
  <si>
    <t>Emissions (million tons)</t>
  </si>
  <si>
    <t>CO2 (million tons)</t>
  </si>
  <si>
    <t>Mitigation Scenarios Summary Fuel Mix (Capacity)</t>
  </si>
  <si>
    <t>Scenario 2</t>
  </si>
  <si>
    <t>Unit</t>
  </si>
  <si>
    <t>MW</t>
  </si>
  <si>
    <t>Gas &amp; FO</t>
  </si>
  <si>
    <t>Zero-Carbon Firm Resource</t>
  </si>
  <si>
    <t>Biomass</t>
  </si>
  <si>
    <t>In-State Hydro</t>
  </si>
  <si>
    <t>Hydro Imports (Existing)</t>
  </si>
  <si>
    <t>Hydro Imports (New)</t>
  </si>
  <si>
    <t>Wind</t>
  </si>
  <si>
    <t>Wind Imports</t>
  </si>
  <si>
    <t>Wind_Offshore</t>
  </si>
  <si>
    <t>Solar</t>
  </si>
  <si>
    <t>Battery Storage</t>
  </si>
  <si>
    <t>Pumped Storage</t>
  </si>
  <si>
    <t>Scenario 3</t>
  </si>
  <si>
    <t>Scenario 4</t>
  </si>
  <si>
    <t>Reference Case</t>
  </si>
  <si>
    <t>Delta relative to Reference Case</t>
  </si>
  <si>
    <t>GWh</t>
  </si>
  <si>
    <t>Imports*</t>
  </si>
  <si>
    <t>Exports</t>
  </si>
  <si>
    <t>06 System and Resource Outlook Update</t>
  </si>
  <si>
    <t>committees - bic - espwg - meeting-materials - 2022 - 2022-04-26</t>
  </si>
  <si>
    <t>NYISO Baseline w/ CLCPA Case</t>
  </si>
  <si>
    <t>DEFR</t>
  </si>
  <si>
    <t>Strategic Use of Low-Carbon Fuels</t>
  </si>
  <si>
    <t>Other</t>
  </si>
  <si>
    <t>Accelerated Transition from Combustion</t>
  </si>
  <si>
    <t>Beyond 85% Reduction</t>
  </si>
  <si>
    <t>NYISO Outlook Study Baseline with CLCPA Case Forecast Scenario and Integration Analysis Mitigation Scenarios Installed Capacity (MW)</t>
  </si>
  <si>
    <t>NYISO Outlook Study Baseline with CLCPA Case Forecast Scenario and Integration Analysis Mitigation Scenarios Generation (GWhr)</t>
  </si>
  <si>
    <t>Mitigation Scenarios Summary Annual Fuel Mix Generation (GWh)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</si>
</sst>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2" tint="-0.49998474074526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rgb="FF545454"/>
      <name val="Roboto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507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3" fillId="0" borderId="0" xfId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3" fontId="0" fillId="0" borderId="1" xfId="0" applyNumberFormat="1" applyBorder="1"/>
    <xf numFmtId="9" fontId="0" fillId="0" borderId="1" xfId="0" applyNumberFormat="1" applyBorder="1"/>
    <xf numFmtId="0" fontId="2" fillId="0" borderId="0" xfId="0" applyFont="1" applyAlignment="1">
      <alignment horizontal="center"/>
    </xf>
    <xf numFmtId="2" fontId="0" fillId="0" borderId="1" xfId="0" applyNumberFormat="1" applyBorder="1"/>
    <xf numFmtId="0" fontId="4" fillId="2" borderId="2" xfId="2" applyFont="1" applyFill="1" applyBorder="1"/>
    <xf numFmtId="0" fontId="5" fillId="2" borderId="3" xfId="2" applyFont="1" applyFill="1" applyBorder="1" applyAlignment="1">
      <alignment horizontal="right"/>
    </xf>
    <xf numFmtId="0" fontId="5" fillId="2" borderId="4" xfId="2" applyFont="1" applyFill="1" applyBorder="1" applyAlignment="1">
      <alignment horizontal="right"/>
    </xf>
    <xf numFmtId="0" fontId="4" fillId="2" borderId="4" xfId="2" applyFont="1" applyFill="1" applyBorder="1"/>
    <xf numFmtId="0" fontId="6" fillId="0" borderId="2" xfId="2" applyFont="1" applyBorder="1"/>
    <xf numFmtId="0" fontId="7" fillId="0" borderId="3" xfId="2" applyFont="1" applyBorder="1" applyAlignment="1">
      <alignment horizontal="right"/>
    </xf>
    <xf numFmtId="0" fontId="7" fillId="0" borderId="4" xfId="2" applyFont="1" applyBorder="1" applyAlignment="1">
      <alignment horizontal="right"/>
    </xf>
    <xf numFmtId="164" fontId="6" fillId="3" borderId="1" xfId="3" applyNumberFormat="1" applyFont="1" applyFill="1" applyBorder="1" applyAlignment="1"/>
    <xf numFmtId="0" fontId="6" fillId="0" borderId="5" xfId="2" applyFont="1" applyBorder="1"/>
    <xf numFmtId="0" fontId="7" fillId="0" borderId="6" xfId="2" applyFont="1" applyBorder="1" applyAlignment="1">
      <alignment horizontal="right"/>
    </xf>
    <xf numFmtId="0" fontId="7" fillId="0" borderId="0" xfId="2" applyFont="1" applyAlignment="1">
      <alignment horizontal="right"/>
    </xf>
    <xf numFmtId="0" fontId="6" fillId="0" borderId="7" xfId="2" applyFont="1" applyBorder="1"/>
    <xf numFmtId="0" fontId="7" fillId="0" borderId="8" xfId="2" applyFont="1" applyBorder="1" applyAlignment="1">
      <alignment horizontal="right"/>
    </xf>
    <xf numFmtId="0" fontId="7" fillId="0" borderId="9" xfId="2" applyFont="1" applyBorder="1" applyAlignment="1">
      <alignment horizontal="right"/>
    </xf>
    <xf numFmtId="0" fontId="4" fillId="2" borderId="2" xfId="4" applyFont="1" applyFill="1" applyBorder="1"/>
    <xf numFmtId="0" fontId="5" fillId="2" borderId="3" xfId="4" applyFont="1" applyFill="1" applyBorder="1" applyAlignment="1">
      <alignment horizontal="right"/>
    </xf>
    <xf numFmtId="0" fontId="5" fillId="2" borderId="4" xfId="4" applyFont="1" applyFill="1" applyBorder="1" applyAlignment="1">
      <alignment horizontal="right"/>
    </xf>
    <xf numFmtId="0" fontId="4" fillId="2" borderId="4" xfId="4" applyFont="1" applyFill="1" applyBorder="1"/>
    <xf numFmtId="0" fontId="6" fillId="0" borderId="2" xfId="4" applyFont="1" applyBorder="1"/>
    <xf numFmtId="0" fontId="7" fillId="0" borderId="3" xfId="4" applyFont="1" applyBorder="1" applyAlignment="1">
      <alignment horizontal="right"/>
    </xf>
    <xf numFmtId="0" fontId="7" fillId="0" borderId="4" xfId="4" applyFont="1" applyBorder="1" applyAlignment="1">
      <alignment horizontal="right"/>
    </xf>
    <xf numFmtId="0" fontId="6" fillId="0" borderId="5" xfId="4" applyFont="1" applyBorder="1"/>
    <xf numFmtId="0" fontId="7" fillId="0" borderId="6" xfId="4" applyFont="1" applyBorder="1" applyAlignment="1">
      <alignment horizontal="right"/>
    </xf>
    <xf numFmtId="0" fontId="7" fillId="0" borderId="0" xfId="4" applyFont="1" applyAlignment="1">
      <alignment horizontal="right"/>
    </xf>
    <xf numFmtId="0" fontId="6" fillId="0" borderId="7" xfId="4" applyFont="1" applyBorder="1"/>
    <xf numFmtId="0" fontId="7" fillId="0" borderId="8" xfId="4" applyFont="1" applyBorder="1" applyAlignment="1">
      <alignment horizontal="right"/>
    </xf>
    <xf numFmtId="0" fontId="7" fillId="0" borderId="9" xfId="4" applyFont="1" applyBorder="1" applyAlignment="1">
      <alignment horizontal="right"/>
    </xf>
    <xf numFmtId="164" fontId="6" fillId="3" borderId="1" xfId="5" applyNumberFormat="1" applyFont="1" applyFill="1" applyBorder="1" applyAlignment="1"/>
    <xf numFmtId="0" fontId="8" fillId="0" borderId="5" xfId="2" applyFont="1" applyBorder="1"/>
    <xf numFmtId="164" fontId="8" fillId="3" borderId="1" xfId="3" applyNumberFormat="1" applyFont="1" applyFill="1" applyBorder="1" applyAlignment="1"/>
    <xf numFmtId="0" fontId="8" fillId="0" borderId="7" xfId="2" applyFont="1" applyBorder="1"/>
    <xf numFmtId="0" fontId="2" fillId="4" borderId="9" xfId="0" applyFont="1" applyFill="1" applyBorder="1" applyAlignment="1">
      <alignment horizontal="center"/>
    </xf>
    <xf numFmtId="0" fontId="9" fillId="0" borderId="0" xfId="0" applyFont="1" applyAlignment="1">
      <alignment vertical="center"/>
    </xf>
    <xf numFmtId="0" fontId="10" fillId="0" borderId="4" xfId="2" applyFont="1" applyFill="1" applyBorder="1" applyAlignment="1">
      <alignment horizontal="center"/>
    </xf>
    <xf numFmtId="0" fontId="0" fillId="0" borderId="0" xfId="0" applyFill="1"/>
    <xf numFmtId="0" fontId="6" fillId="0" borderId="2" xfId="2" applyFont="1" applyFill="1" applyBorder="1"/>
    <xf numFmtId="164" fontId="6" fillId="0" borderId="1" xfId="3" applyNumberFormat="1" applyFont="1" applyFill="1" applyBorder="1" applyAlignment="1"/>
    <xf numFmtId="0" fontId="6" fillId="0" borderId="5" xfId="2" applyFont="1" applyFill="1" applyBorder="1"/>
    <xf numFmtId="0" fontId="6" fillId="0" borderId="7" xfId="2" applyFont="1" applyFill="1" applyBorder="1"/>
    <xf numFmtId="3" fontId="0" fillId="0" borderId="10" xfId="0" applyNumberForma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3" fontId="0" fillId="0" borderId="14" xfId="0" applyNumberFormat="1" applyBorder="1"/>
    <xf numFmtId="3" fontId="0" fillId="0" borderId="15" xfId="0" applyNumberFormat="1" applyBorder="1"/>
    <xf numFmtId="3" fontId="0" fillId="0" borderId="16" xfId="0" applyNumberFormat="1" applyBorder="1"/>
    <xf numFmtId="3" fontId="0" fillId="0" borderId="17" xfId="0" applyNumberFormat="1" applyBorder="1"/>
    <xf numFmtId="3" fontId="0" fillId="0" borderId="18" xfId="0" applyNumberFormat="1" applyBorder="1"/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22" xfId="0" applyBorder="1"/>
    <xf numFmtId="0" fontId="2" fillId="0" borderId="23" xfId="0" applyFont="1" applyBorder="1" applyAlignment="1">
      <alignment horizontal="center"/>
    </xf>
    <xf numFmtId="0" fontId="0" fillId="0" borderId="23" xfId="0" applyBorder="1" applyAlignment="1">
      <alignment horizontal="right"/>
    </xf>
    <xf numFmtId="0" fontId="6" fillId="0" borderId="24" xfId="2" applyFont="1" applyFill="1" applyBorder="1" applyAlignment="1">
      <alignment horizontal="right"/>
    </xf>
    <xf numFmtId="0" fontId="0" fillId="0" borderId="25" xfId="0" applyBorder="1" applyAlignment="1">
      <alignment horizontal="right"/>
    </xf>
    <xf numFmtId="3" fontId="0" fillId="0" borderId="23" xfId="0" applyNumberFormat="1" applyBorder="1"/>
  </cellXfs>
  <cellStyles count="6">
    <cellStyle name="Comma 3 2" xfId="3" xr:uid="{C6C0E038-17CD-42D1-B194-45303A27CBEB}"/>
    <cellStyle name="Comma 3 2 2" xfId="5" xr:uid="{6FC5AD22-1D91-4F8E-A4CF-F7225105A1E2}"/>
    <cellStyle name="Hyperlink" xfId="1" builtinId="8"/>
    <cellStyle name="Normal" xfId="0" builtinId="0"/>
    <cellStyle name="Normal 3 2" xfId="2" xr:uid="{C6AC9FB4-6D61-4C4A-90D2-C72D3433F22A}"/>
    <cellStyle name="Normal 3 2 2" xfId="4" xr:uid="{224A31ED-40BD-4791-B62B-2B99CDBC6F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yiso.com/documents/20142/30198298/06%20System_Resource_Outlook_CapEx_Updates.pdf/fd3e3ea9-cdb1-c86e-df17-d48f2ed368db" TargetMode="External"/><Relationship Id="rId1" Type="http://schemas.openxmlformats.org/officeDocument/2006/relationships/hyperlink" Target="https://www.nyiso.com/documents/20142/30198298/06%20System_Resource_Outlook_CapEx_Updates.pdf/fd3e3ea9-cdb1-c86e-df17-d48f2ed368db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4A850-13F1-4598-A35C-5CB0DD17AC7C}">
  <sheetPr>
    <pageSetUpPr fitToPage="1"/>
  </sheetPr>
  <dimension ref="B1:AD32"/>
  <sheetViews>
    <sheetView tabSelected="1" workbookViewId="0">
      <selection activeCell="J20" sqref="J20"/>
    </sheetView>
  </sheetViews>
  <sheetFormatPr defaultRowHeight="14.4" x14ac:dyDescent="0.3"/>
  <cols>
    <col min="1" max="1" width="2.33203125" customWidth="1"/>
    <col min="2" max="2" width="12.109375" hidden="1" customWidth="1"/>
    <col min="3" max="6" width="0" hidden="1" customWidth="1"/>
    <col min="7" max="7" width="12.21875" bestFit="1" customWidth="1"/>
    <col min="11" max="13" width="10" customWidth="1"/>
    <col min="14" max="16" width="12.33203125" customWidth="1"/>
    <col min="21" max="30" width="0" hidden="1" customWidth="1"/>
  </cols>
  <sheetData>
    <row r="1" spans="2:30" x14ac:dyDescent="0.3">
      <c r="G1" s="2" t="s">
        <v>59</v>
      </c>
    </row>
    <row r="2" spans="2:30" ht="15" thickBot="1" x14ac:dyDescent="0.35"/>
    <row r="3" spans="2:30" x14ac:dyDescent="0.3">
      <c r="B3" s="3" t="s">
        <v>53</v>
      </c>
      <c r="C3" s="3"/>
      <c r="D3" s="3"/>
      <c r="E3" s="3"/>
      <c r="G3" s="63"/>
      <c r="H3" s="50" t="s">
        <v>53</v>
      </c>
      <c r="I3" s="51"/>
      <c r="J3" s="52"/>
      <c r="K3" s="60" t="s">
        <v>55</v>
      </c>
      <c r="L3" s="61"/>
      <c r="M3" s="62"/>
      <c r="N3" s="60" t="s">
        <v>57</v>
      </c>
      <c r="O3" s="61"/>
      <c r="P3" s="62"/>
      <c r="Q3" s="60" t="s">
        <v>58</v>
      </c>
      <c r="R3" s="61"/>
      <c r="S3" s="62"/>
    </row>
    <row r="4" spans="2:30" x14ac:dyDescent="0.3">
      <c r="B4" s="4" t="s">
        <v>4</v>
      </c>
      <c r="C4" s="4">
        <v>2019</v>
      </c>
      <c r="D4" s="4">
        <v>2030</v>
      </c>
      <c r="E4" s="4">
        <v>2040</v>
      </c>
      <c r="G4" s="64" t="s">
        <v>4</v>
      </c>
      <c r="H4" s="53">
        <v>2019</v>
      </c>
      <c r="I4" s="4">
        <v>2030</v>
      </c>
      <c r="J4" s="54">
        <v>2040</v>
      </c>
      <c r="K4" s="53">
        <v>2020</v>
      </c>
      <c r="L4" s="4">
        <v>2030</v>
      </c>
      <c r="M4" s="54">
        <v>2040</v>
      </c>
      <c r="N4" s="53">
        <v>2020</v>
      </c>
      <c r="O4" s="4">
        <v>2030</v>
      </c>
      <c r="P4" s="54">
        <v>2040</v>
      </c>
      <c r="Q4" s="53">
        <v>2020</v>
      </c>
      <c r="R4" s="4">
        <v>2030</v>
      </c>
      <c r="S4" s="54">
        <v>2040</v>
      </c>
      <c r="U4" s="44"/>
      <c r="V4" s="43">
        <v>2020</v>
      </c>
      <c r="W4" s="43">
        <v>2030</v>
      </c>
      <c r="X4" s="43">
        <v>2040</v>
      </c>
      <c r="Y4" s="13">
        <v>2020</v>
      </c>
      <c r="Z4" s="13">
        <v>2030</v>
      </c>
      <c r="AA4" s="13">
        <v>2040</v>
      </c>
      <c r="AB4" s="13">
        <v>2020</v>
      </c>
      <c r="AC4" s="13">
        <v>2030</v>
      </c>
      <c r="AD4" s="13">
        <v>2040</v>
      </c>
    </row>
    <row r="5" spans="2:30" x14ac:dyDescent="0.3">
      <c r="B5" s="5" t="s">
        <v>5</v>
      </c>
      <c r="C5" s="6">
        <v>5400</v>
      </c>
      <c r="D5" s="6">
        <v>3364</v>
      </c>
      <c r="E5" s="6">
        <v>3364</v>
      </c>
      <c r="G5" s="65" t="s">
        <v>5</v>
      </c>
      <c r="H5" s="55">
        <f>C5</f>
        <v>5400</v>
      </c>
      <c r="I5" s="6">
        <f t="shared" ref="I5:J6" si="0">D5</f>
        <v>3364</v>
      </c>
      <c r="J5" s="56">
        <f t="shared" si="0"/>
        <v>3364</v>
      </c>
      <c r="K5" s="55">
        <f>V5</f>
        <v>4860.2</v>
      </c>
      <c r="L5" s="6">
        <f>W5</f>
        <v>3355.2</v>
      </c>
      <c r="M5" s="56">
        <f>X5</f>
        <v>3355.2</v>
      </c>
      <c r="N5" s="55">
        <f>Y5</f>
        <v>4860.2</v>
      </c>
      <c r="O5" s="6">
        <f>Z5</f>
        <v>3355.2</v>
      </c>
      <c r="P5" s="56">
        <f>AA5</f>
        <v>3355.2</v>
      </c>
      <c r="Q5" s="55">
        <f>AB5</f>
        <v>4860.2</v>
      </c>
      <c r="R5" s="6">
        <f>AC5</f>
        <v>3355.2</v>
      </c>
      <c r="S5" s="56">
        <f>AD5</f>
        <v>3355.2</v>
      </c>
      <c r="U5" s="45" t="s">
        <v>5</v>
      </c>
      <c r="V5" s="46">
        <v>4860.2</v>
      </c>
      <c r="W5" s="46">
        <v>3355.2</v>
      </c>
      <c r="X5" s="46">
        <v>3355.2</v>
      </c>
      <c r="Y5" s="17">
        <v>4860.2</v>
      </c>
      <c r="Z5" s="17">
        <v>3355.2</v>
      </c>
      <c r="AA5" s="17">
        <v>3355.2</v>
      </c>
      <c r="AB5" s="17">
        <v>4860.2</v>
      </c>
      <c r="AC5" s="17">
        <v>3355.2</v>
      </c>
      <c r="AD5" s="17">
        <v>3355.2</v>
      </c>
    </row>
    <row r="6" spans="2:30" x14ac:dyDescent="0.3">
      <c r="B6" s="5" t="s">
        <v>6</v>
      </c>
      <c r="C6" s="6">
        <v>26262</v>
      </c>
      <c r="D6" s="6">
        <v>21232</v>
      </c>
      <c r="E6" s="5"/>
      <c r="G6" s="65" t="s">
        <v>6</v>
      </c>
      <c r="H6" s="55">
        <f>C6</f>
        <v>26262</v>
      </c>
      <c r="I6" s="6">
        <f t="shared" si="0"/>
        <v>21232</v>
      </c>
      <c r="J6" s="56">
        <f t="shared" si="0"/>
        <v>0</v>
      </c>
      <c r="K6" s="55">
        <f>V6</f>
        <v>26388.100000000002</v>
      </c>
      <c r="L6" s="6">
        <f>W6</f>
        <v>21578.919999999995</v>
      </c>
      <c r="M6" s="56">
        <f>X6</f>
        <v>0</v>
      </c>
      <c r="N6" s="55">
        <f>Y6</f>
        <v>26388.100000000002</v>
      </c>
      <c r="O6" s="6">
        <f>Z6</f>
        <v>22397.679999999997</v>
      </c>
      <c r="P6" s="56">
        <f>AA6</f>
        <v>0</v>
      </c>
      <c r="Q6" s="55">
        <f>AB6</f>
        <v>26388.100000000002</v>
      </c>
      <c r="R6" s="6">
        <f>AC6</f>
        <v>21579.049999999996</v>
      </c>
      <c r="S6" s="56">
        <f>AD6</f>
        <v>0</v>
      </c>
      <c r="U6" s="47" t="s">
        <v>32</v>
      </c>
      <c r="V6" s="46">
        <v>26388.100000000002</v>
      </c>
      <c r="W6" s="46">
        <v>21578.919999999995</v>
      </c>
      <c r="X6" s="46"/>
      <c r="Y6" s="17">
        <v>26388.100000000002</v>
      </c>
      <c r="Z6" s="17">
        <v>22397.679999999997</v>
      </c>
      <c r="AA6" s="17">
        <v>0</v>
      </c>
      <c r="AB6" s="17">
        <v>26388.100000000002</v>
      </c>
      <c r="AC6" s="17">
        <v>21579.049999999996</v>
      </c>
      <c r="AD6" s="17">
        <v>0</v>
      </c>
    </row>
    <row r="7" spans="2:30" x14ac:dyDescent="0.3">
      <c r="B7" s="5" t="s">
        <v>7</v>
      </c>
      <c r="C7" s="5"/>
      <c r="D7" s="5"/>
      <c r="E7" s="6">
        <v>3812</v>
      </c>
      <c r="G7" s="65" t="s">
        <v>54</v>
      </c>
      <c r="H7" s="55">
        <f>C7+C8+C9</f>
        <v>0</v>
      </c>
      <c r="I7" s="6">
        <f t="shared" ref="I7:J7" si="1">D7+D8+D9</f>
        <v>420</v>
      </c>
      <c r="J7" s="56">
        <f t="shared" si="1"/>
        <v>44750</v>
      </c>
      <c r="K7" s="55">
        <f>V7</f>
        <v>0</v>
      </c>
      <c r="L7" s="6">
        <f>W7</f>
        <v>0</v>
      </c>
      <c r="M7" s="56">
        <f>X7</f>
        <v>21015.35</v>
      </c>
      <c r="N7" s="55">
        <f>Y7</f>
        <v>0</v>
      </c>
      <c r="O7" s="6">
        <f>Z7</f>
        <v>0</v>
      </c>
      <c r="P7" s="56">
        <f>AA7</f>
        <v>23521.589999999997</v>
      </c>
      <c r="Q7" s="55">
        <f>AB7</f>
        <v>0</v>
      </c>
      <c r="R7" s="6">
        <f>AC7</f>
        <v>0</v>
      </c>
      <c r="S7" s="56">
        <f>AD7</f>
        <v>23676.28</v>
      </c>
      <c r="U7" s="47" t="s">
        <v>54</v>
      </c>
      <c r="V7" s="46"/>
      <c r="W7" s="46"/>
      <c r="X7" s="46">
        <v>21015.35</v>
      </c>
      <c r="Y7" s="17">
        <v>0</v>
      </c>
      <c r="Z7" s="17">
        <v>0</v>
      </c>
      <c r="AA7" s="17">
        <v>23521.589999999997</v>
      </c>
      <c r="AB7" s="17">
        <v>0</v>
      </c>
      <c r="AC7" s="17">
        <v>0</v>
      </c>
      <c r="AD7" s="17">
        <v>23676.28</v>
      </c>
    </row>
    <row r="8" spans="2:30" x14ac:dyDescent="0.3">
      <c r="B8" s="5" t="s">
        <v>8</v>
      </c>
      <c r="C8" s="5"/>
      <c r="D8" s="5"/>
      <c r="E8" s="5"/>
      <c r="G8" s="66" t="s">
        <v>10</v>
      </c>
      <c r="H8" s="55">
        <f>C10</f>
        <v>6331</v>
      </c>
      <c r="I8" s="6">
        <f t="shared" ref="I8:J8" si="2">D10</f>
        <v>7537</v>
      </c>
      <c r="J8" s="56">
        <f t="shared" si="2"/>
        <v>7540</v>
      </c>
      <c r="K8" s="68">
        <f>V9+V10+V11</f>
        <v>5753.8600000000006</v>
      </c>
      <c r="L8" s="6">
        <f t="shared" ref="L8:M8" si="3">W9+W10+W11</f>
        <v>7344.8600000000006</v>
      </c>
      <c r="M8" s="49">
        <f t="shared" si="3"/>
        <v>7348.1900000000005</v>
      </c>
      <c r="N8" s="68">
        <f>Y9+Y10+Y11</f>
        <v>5753.8600000000006</v>
      </c>
      <c r="O8" s="6">
        <f t="shared" ref="O8" si="4">Z9+Z10+Z11</f>
        <v>7344.8600000000006</v>
      </c>
      <c r="P8" s="49">
        <f t="shared" ref="P8" si="5">AA9+AA10+AA11</f>
        <v>7348.1900000000005</v>
      </c>
      <c r="Q8" s="68">
        <f>AB9+AB10+AB11</f>
        <v>5753.8600000000006</v>
      </c>
      <c r="R8" s="6">
        <f t="shared" ref="R8" si="6">AC9+AC10+AC11</f>
        <v>7344.8600000000006</v>
      </c>
      <c r="S8" s="49">
        <f t="shared" ref="S8" si="7">AD9+AD10+AD11</f>
        <v>7348.1900000000005</v>
      </c>
      <c r="U8" s="47" t="s">
        <v>34</v>
      </c>
      <c r="V8" s="46">
        <v>327</v>
      </c>
      <c r="W8" s="46">
        <v>327</v>
      </c>
      <c r="X8" s="46">
        <v>327</v>
      </c>
      <c r="Y8" s="17">
        <v>327</v>
      </c>
      <c r="Z8" s="17">
        <v>327</v>
      </c>
      <c r="AA8" s="17">
        <v>327</v>
      </c>
      <c r="AB8" s="17">
        <v>327</v>
      </c>
      <c r="AC8" s="17">
        <v>327</v>
      </c>
      <c r="AD8" s="17">
        <v>327</v>
      </c>
    </row>
    <row r="9" spans="2:30" x14ac:dyDescent="0.3">
      <c r="B9" s="5" t="s">
        <v>9</v>
      </c>
      <c r="C9" s="5"/>
      <c r="D9" s="5">
        <v>420</v>
      </c>
      <c r="E9" s="6">
        <v>40938</v>
      </c>
      <c r="G9" s="65" t="s">
        <v>11</v>
      </c>
      <c r="H9" s="55">
        <f>C11</f>
        <v>1985</v>
      </c>
      <c r="I9" s="6">
        <f t="shared" ref="I9:J11" si="8">D11</f>
        <v>9086</v>
      </c>
      <c r="J9" s="56">
        <f t="shared" si="8"/>
        <v>19087</v>
      </c>
      <c r="K9" s="55">
        <f>V12</f>
        <v>1916.9</v>
      </c>
      <c r="L9" s="6">
        <f>W12</f>
        <v>3814.0800000000004</v>
      </c>
      <c r="M9" s="56">
        <f>X12</f>
        <v>5845.4099999999971</v>
      </c>
      <c r="N9" s="55">
        <f>Y12</f>
        <v>1916.9</v>
      </c>
      <c r="O9" s="6">
        <f>Z12</f>
        <v>4600.0600000000013</v>
      </c>
      <c r="P9" s="56">
        <f>AA12</f>
        <v>6125.8499999999985</v>
      </c>
      <c r="Q9" s="55">
        <f>AB12</f>
        <v>1916.9</v>
      </c>
      <c r="R9" s="6">
        <f>AC12</f>
        <v>3859.2599999999993</v>
      </c>
      <c r="S9" s="56">
        <f>AD12</f>
        <v>6282.4600000000019</v>
      </c>
      <c r="U9" s="47" t="s">
        <v>35</v>
      </c>
      <c r="V9" s="46">
        <v>4268.8600000000006</v>
      </c>
      <c r="W9" s="46">
        <v>4609.8600000000006</v>
      </c>
      <c r="X9" s="46">
        <v>4613.1900000000005</v>
      </c>
      <c r="Y9" s="17">
        <v>4268.8600000000006</v>
      </c>
      <c r="Z9" s="17">
        <v>4609.8600000000006</v>
      </c>
      <c r="AA9" s="17">
        <v>4613.1900000000005</v>
      </c>
      <c r="AB9" s="17">
        <v>4268.8600000000006</v>
      </c>
      <c r="AC9" s="17">
        <v>4609.8600000000006</v>
      </c>
      <c r="AD9" s="17">
        <v>4613.1900000000005</v>
      </c>
    </row>
    <row r="10" spans="2:30" x14ac:dyDescent="0.3">
      <c r="B10" s="5" t="s">
        <v>10</v>
      </c>
      <c r="C10" s="6">
        <v>6331</v>
      </c>
      <c r="D10" s="6">
        <v>7537</v>
      </c>
      <c r="E10" s="6">
        <v>7540</v>
      </c>
      <c r="G10" s="65" t="s">
        <v>12</v>
      </c>
      <c r="H10" s="55">
        <f t="shared" ref="H10" si="9">C12</f>
        <v>0</v>
      </c>
      <c r="I10" s="6">
        <f t="shared" si="8"/>
        <v>5036</v>
      </c>
      <c r="J10" s="56">
        <f t="shared" si="8"/>
        <v>9000</v>
      </c>
      <c r="K10" s="55">
        <f>V14</f>
        <v>0</v>
      </c>
      <c r="L10" s="6">
        <f>W14</f>
        <v>6200</v>
      </c>
      <c r="M10" s="56">
        <f>X14</f>
        <v>14363.650000000001</v>
      </c>
      <c r="N10" s="55">
        <f>Y14</f>
        <v>0</v>
      </c>
      <c r="O10" s="6">
        <f>Z14</f>
        <v>6600</v>
      </c>
      <c r="P10" s="56">
        <f>AA14</f>
        <v>16756.489999999998</v>
      </c>
      <c r="Q10" s="55">
        <f>AB14</f>
        <v>0</v>
      </c>
      <c r="R10" s="6">
        <f>AC14</f>
        <v>6600</v>
      </c>
      <c r="S10" s="56">
        <f>AD14</f>
        <v>15874.669999999998</v>
      </c>
      <c r="U10" s="47" t="s">
        <v>36</v>
      </c>
      <c r="V10" s="46">
        <v>1485</v>
      </c>
      <c r="W10" s="46">
        <v>1485</v>
      </c>
      <c r="X10" s="46">
        <v>1485</v>
      </c>
      <c r="Y10" s="17">
        <v>1485</v>
      </c>
      <c r="Z10" s="17">
        <v>1485</v>
      </c>
      <c r="AA10" s="17">
        <v>1485</v>
      </c>
      <c r="AB10" s="17">
        <v>1485</v>
      </c>
      <c r="AC10" s="17">
        <v>1485</v>
      </c>
      <c r="AD10" s="17">
        <v>1485</v>
      </c>
    </row>
    <row r="11" spans="2:30" x14ac:dyDescent="0.3">
      <c r="B11" s="5" t="s">
        <v>11</v>
      </c>
      <c r="C11" s="6">
        <v>1985</v>
      </c>
      <c r="D11" s="6">
        <v>9086</v>
      </c>
      <c r="E11" s="6">
        <v>19087</v>
      </c>
      <c r="G11" s="65" t="s">
        <v>41</v>
      </c>
      <c r="H11" s="55">
        <f>C13+C14</f>
        <v>2148</v>
      </c>
      <c r="I11" s="6">
        <f t="shared" si="8"/>
        <v>4676</v>
      </c>
      <c r="J11" s="56">
        <f t="shared" si="8"/>
        <v>4676</v>
      </c>
      <c r="K11" s="55">
        <f>V15</f>
        <v>2591.84</v>
      </c>
      <c r="L11" s="6">
        <f>W15</f>
        <v>18851.97</v>
      </c>
      <c r="M11" s="56">
        <f>X15</f>
        <v>43431.95</v>
      </c>
      <c r="N11" s="55">
        <f>Y15</f>
        <v>2591.84</v>
      </c>
      <c r="O11" s="6">
        <f>Z15</f>
        <v>16762.46</v>
      </c>
      <c r="P11" s="56">
        <f>AA15</f>
        <v>41420.310000000005</v>
      </c>
      <c r="Q11" s="55">
        <f>AB15</f>
        <v>2591.84</v>
      </c>
      <c r="R11" s="6">
        <f>AC15</f>
        <v>18060.329999999998</v>
      </c>
      <c r="S11" s="56">
        <f>AD15</f>
        <v>41623.440000000002</v>
      </c>
      <c r="U11" s="47" t="s">
        <v>37</v>
      </c>
      <c r="V11" s="46"/>
      <c r="W11" s="46">
        <v>1250</v>
      </c>
      <c r="X11" s="46">
        <v>1250</v>
      </c>
      <c r="Y11" s="17">
        <v>0</v>
      </c>
      <c r="Z11" s="17">
        <v>1250</v>
      </c>
      <c r="AA11" s="17">
        <v>1250</v>
      </c>
      <c r="AB11" s="17">
        <v>0</v>
      </c>
      <c r="AC11" s="17">
        <v>1250</v>
      </c>
      <c r="AD11" s="17">
        <v>1250</v>
      </c>
    </row>
    <row r="12" spans="2:30" x14ac:dyDescent="0.3">
      <c r="B12" s="5" t="s">
        <v>12</v>
      </c>
      <c r="C12" s="5"/>
      <c r="D12" s="6">
        <v>5036</v>
      </c>
      <c r="E12" s="6">
        <v>9000</v>
      </c>
      <c r="G12" s="65" t="s">
        <v>15</v>
      </c>
      <c r="H12" s="55">
        <f>C15</f>
        <v>1405</v>
      </c>
      <c r="I12" s="6">
        <f>D15</f>
        <v>4410</v>
      </c>
      <c r="J12" s="56">
        <f>E15</f>
        <v>11450</v>
      </c>
      <c r="K12" s="55">
        <f>V16+V17</f>
        <v>2185.3999999999996</v>
      </c>
      <c r="L12" s="6">
        <f>W16+W17</f>
        <v>4435.4599999999991</v>
      </c>
      <c r="M12" s="56">
        <f>X16+X17</f>
        <v>12148.569999999998</v>
      </c>
      <c r="N12" s="55">
        <f>Y16+Y17</f>
        <v>2185.42</v>
      </c>
      <c r="O12" s="6">
        <f>Z16+Z17</f>
        <v>4435.46</v>
      </c>
      <c r="P12" s="56">
        <f>AA16+AA17</f>
        <v>13642.42</v>
      </c>
      <c r="Q12" s="55">
        <f>AB16+AB17</f>
        <v>2185.3999999999996</v>
      </c>
      <c r="R12" s="6">
        <f>AC16+AC17</f>
        <v>4435.42</v>
      </c>
      <c r="S12" s="56">
        <f>AD16+AD17</f>
        <v>13011.59</v>
      </c>
      <c r="U12" s="47" t="s">
        <v>38</v>
      </c>
      <c r="V12" s="46">
        <v>1916.9</v>
      </c>
      <c r="W12" s="46">
        <v>3814.0800000000004</v>
      </c>
      <c r="X12" s="46">
        <v>5845.4099999999971</v>
      </c>
      <c r="Y12" s="17">
        <v>1916.9</v>
      </c>
      <c r="Z12" s="17">
        <v>4600.0600000000013</v>
      </c>
      <c r="AA12" s="17">
        <v>6125.8499999999985</v>
      </c>
      <c r="AB12" s="17">
        <v>1916.9</v>
      </c>
      <c r="AC12" s="17">
        <v>3859.2599999999993</v>
      </c>
      <c r="AD12" s="17">
        <v>6282.4600000000019</v>
      </c>
    </row>
    <row r="13" spans="2:30" x14ac:dyDescent="0.3">
      <c r="B13" s="5" t="s">
        <v>13</v>
      </c>
      <c r="C13" s="5">
        <v>32</v>
      </c>
      <c r="D13" s="6">
        <v>4676</v>
      </c>
      <c r="E13" s="6">
        <v>4676</v>
      </c>
      <c r="G13" s="65" t="s">
        <v>56</v>
      </c>
      <c r="H13" s="55"/>
      <c r="I13" s="6"/>
      <c r="J13" s="56"/>
      <c r="K13" s="55">
        <f>V8</f>
        <v>327</v>
      </c>
      <c r="L13" s="6">
        <f>W8</f>
        <v>327</v>
      </c>
      <c r="M13" s="56">
        <f>X8</f>
        <v>327</v>
      </c>
      <c r="N13" s="55">
        <f>Y8</f>
        <v>327</v>
      </c>
      <c r="O13" s="6">
        <f>Z8</f>
        <v>327</v>
      </c>
      <c r="P13" s="56">
        <f>AA8</f>
        <v>327</v>
      </c>
      <c r="Q13" s="55">
        <f>AB8</f>
        <v>327</v>
      </c>
      <c r="R13" s="6">
        <f>AC8</f>
        <v>327</v>
      </c>
      <c r="S13" s="56">
        <f>AD8</f>
        <v>327</v>
      </c>
      <c r="U13" s="47" t="s">
        <v>39</v>
      </c>
      <c r="V13" s="46"/>
      <c r="W13" s="46">
        <v>1759.85</v>
      </c>
      <c r="X13" s="46">
        <v>6396.79</v>
      </c>
      <c r="Y13" s="17">
        <v>0</v>
      </c>
      <c r="Z13" s="17">
        <v>2421.0700000000002</v>
      </c>
      <c r="AA13" s="17">
        <v>6396.7800000000007</v>
      </c>
      <c r="AB13" s="17">
        <v>0</v>
      </c>
      <c r="AC13" s="17">
        <v>2649.16</v>
      </c>
      <c r="AD13" s="17">
        <v>6396.79</v>
      </c>
    </row>
    <row r="14" spans="2:30" ht="15" thickBot="1" x14ac:dyDescent="0.35">
      <c r="B14" s="5" t="s">
        <v>14</v>
      </c>
      <c r="C14" s="6">
        <v>2116</v>
      </c>
      <c r="D14" s="6">
        <v>10055</v>
      </c>
      <c r="E14" s="6">
        <v>11198</v>
      </c>
      <c r="G14" s="67" t="s">
        <v>16</v>
      </c>
      <c r="H14" s="57">
        <f>SUM(H5:H13)</f>
        <v>43531</v>
      </c>
      <c r="I14" s="58">
        <f>SUM(I5:I13)</f>
        <v>55761</v>
      </c>
      <c r="J14" s="59">
        <f>SUM(J5:J13)</f>
        <v>99867</v>
      </c>
      <c r="K14" s="57">
        <f>SUM(K5:K13)</f>
        <v>44023.30000000001</v>
      </c>
      <c r="L14" s="58">
        <f t="shared" ref="L14:M14" si="10">SUM(L5:L13)</f>
        <v>65907.489999999991</v>
      </c>
      <c r="M14" s="59">
        <f t="shared" si="10"/>
        <v>107835.31999999999</v>
      </c>
      <c r="N14" s="57">
        <f>SUM(N5:N13)</f>
        <v>44023.320000000007</v>
      </c>
      <c r="O14" s="58">
        <f t="shared" ref="O14" si="11">SUM(O5:O13)</f>
        <v>65822.720000000001</v>
      </c>
      <c r="P14" s="59">
        <f t="shared" ref="P14" si="12">SUM(P5:P13)</f>
        <v>112497.05</v>
      </c>
      <c r="Q14" s="57">
        <f>SUM(Q5:Q13)</f>
        <v>44023.30000000001</v>
      </c>
      <c r="R14" s="58">
        <f t="shared" ref="R14" si="13">SUM(R5:R13)</f>
        <v>65561.119999999995</v>
      </c>
      <c r="S14" s="59">
        <f t="shared" ref="S14" si="14">SUM(S5:S13)</f>
        <v>111498.82999999999</v>
      </c>
      <c r="U14" s="47" t="s">
        <v>40</v>
      </c>
      <c r="V14" s="46"/>
      <c r="W14" s="46">
        <v>6200</v>
      </c>
      <c r="X14" s="46">
        <v>14363.650000000001</v>
      </c>
      <c r="Y14" s="17">
        <v>0</v>
      </c>
      <c r="Z14" s="17">
        <v>6600</v>
      </c>
      <c r="AA14" s="17">
        <v>16756.489999999998</v>
      </c>
      <c r="AB14" s="17">
        <v>0</v>
      </c>
      <c r="AC14" s="17">
        <v>6600</v>
      </c>
      <c r="AD14" s="17">
        <v>15874.669999999998</v>
      </c>
    </row>
    <row r="15" spans="2:30" x14ac:dyDescent="0.3">
      <c r="B15" s="5" t="s">
        <v>15</v>
      </c>
      <c r="C15" s="6">
        <v>1405</v>
      </c>
      <c r="D15" s="6">
        <v>4410</v>
      </c>
      <c r="E15" s="6">
        <v>11450</v>
      </c>
      <c r="U15" s="47" t="s">
        <v>41</v>
      </c>
      <c r="V15" s="46">
        <v>2591.84</v>
      </c>
      <c r="W15" s="46">
        <v>18851.97</v>
      </c>
      <c r="X15" s="46">
        <v>43431.95</v>
      </c>
      <c r="Y15" s="17">
        <v>2591.84</v>
      </c>
      <c r="Z15" s="17">
        <v>16762.46</v>
      </c>
      <c r="AA15" s="17">
        <v>41420.310000000005</v>
      </c>
      <c r="AB15" s="17">
        <v>2591.84</v>
      </c>
      <c r="AC15" s="17">
        <v>18060.329999999998</v>
      </c>
      <c r="AD15" s="17">
        <v>41623.440000000002</v>
      </c>
    </row>
    <row r="16" spans="2:30" x14ac:dyDescent="0.3">
      <c r="B16" s="5" t="s">
        <v>16</v>
      </c>
      <c r="C16" s="6">
        <v>43838</v>
      </c>
      <c r="D16" s="6">
        <v>66460</v>
      </c>
      <c r="E16" s="6">
        <v>111066</v>
      </c>
      <c r="G16" s="2" t="s">
        <v>60</v>
      </c>
      <c r="U16" s="47" t="s">
        <v>42</v>
      </c>
      <c r="V16" s="46">
        <v>750</v>
      </c>
      <c r="W16" s="46">
        <v>3000.0599999999995</v>
      </c>
      <c r="X16" s="46">
        <v>10713.169999999998</v>
      </c>
      <c r="Y16" s="17">
        <v>750.02</v>
      </c>
      <c r="Z16" s="17">
        <v>3000.0600000000004</v>
      </c>
      <c r="AA16" s="17">
        <v>12207.02</v>
      </c>
      <c r="AB16" s="17">
        <v>750</v>
      </c>
      <c r="AC16" s="17">
        <v>3000.02</v>
      </c>
      <c r="AD16" s="17">
        <v>11576.19</v>
      </c>
    </row>
    <row r="17" spans="2:30" ht="15" thickBot="1" x14ac:dyDescent="0.35">
      <c r="U17" s="48" t="s">
        <v>43</v>
      </c>
      <c r="V17" s="46">
        <v>1435.3999999999999</v>
      </c>
      <c r="W17" s="46">
        <v>1435.3999999999999</v>
      </c>
      <c r="X17" s="46">
        <v>1435.3999999999999</v>
      </c>
      <c r="Y17" s="17">
        <v>1435.3999999999999</v>
      </c>
      <c r="Z17" s="17">
        <v>1435.3999999999999</v>
      </c>
      <c r="AA17" s="17">
        <v>1435.3999999999999</v>
      </c>
      <c r="AB17" s="17">
        <v>1435.3999999999999</v>
      </c>
      <c r="AC17" s="17">
        <v>1435.3999999999999</v>
      </c>
      <c r="AD17" s="17">
        <v>1435.3999999999999</v>
      </c>
    </row>
    <row r="18" spans="2:30" x14ac:dyDescent="0.3">
      <c r="G18" s="63"/>
      <c r="H18" s="50" t="s">
        <v>53</v>
      </c>
      <c r="I18" s="51"/>
      <c r="J18" s="52"/>
      <c r="K18" s="60" t="s">
        <v>55</v>
      </c>
      <c r="L18" s="61"/>
      <c r="M18" s="62"/>
      <c r="N18" s="60" t="s">
        <v>57</v>
      </c>
      <c r="O18" s="61"/>
      <c r="P18" s="62"/>
      <c r="Q18" s="60" t="s">
        <v>58</v>
      </c>
      <c r="R18" s="61"/>
      <c r="S18" s="62"/>
    </row>
    <row r="19" spans="2:30" x14ac:dyDescent="0.3">
      <c r="G19" s="64" t="s">
        <v>4</v>
      </c>
      <c r="H19" s="53">
        <v>2019</v>
      </c>
      <c r="I19" s="4">
        <v>2030</v>
      </c>
      <c r="J19" s="54">
        <v>2040</v>
      </c>
      <c r="K19" s="53">
        <v>2020</v>
      </c>
      <c r="L19" s="4">
        <v>2030</v>
      </c>
      <c r="M19" s="54">
        <v>2040</v>
      </c>
      <c r="N19" s="53">
        <v>2020</v>
      </c>
      <c r="O19" s="4">
        <v>2030</v>
      </c>
      <c r="P19" s="54">
        <v>2040</v>
      </c>
      <c r="Q19" s="53">
        <v>2020</v>
      </c>
      <c r="R19" s="4">
        <v>2030</v>
      </c>
      <c r="S19" s="54">
        <v>2040</v>
      </c>
    </row>
    <row r="20" spans="2:30" x14ac:dyDescent="0.3">
      <c r="B20" s="5" t="s">
        <v>5</v>
      </c>
      <c r="C20" s="6">
        <v>45429</v>
      </c>
      <c r="D20" s="6">
        <v>27444</v>
      </c>
      <c r="E20" s="6">
        <v>27092</v>
      </c>
      <c r="G20" s="65" t="s">
        <v>5</v>
      </c>
      <c r="H20" s="55">
        <f>C20</f>
        <v>45429</v>
      </c>
      <c r="I20" s="6">
        <f t="shared" ref="I20:I21" si="15">D20</f>
        <v>27444</v>
      </c>
      <c r="J20" s="56">
        <f t="shared" ref="J20:J21" si="16">E20</f>
        <v>27092</v>
      </c>
      <c r="K20" s="55">
        <f>V20</f>
        <v>38317.816801679503</v>
      </c>
      <c r="L20" s="6">
        <f>W20</f>
        <v>26452.396801159401</v>
      </c>
      <c r="M20" s="56">
        <f>X20</f>
        <v>26452.396801159401</v>
      </c>
      <c r="N20" s="55">
        <f>Y20</f>
        <v>38317.816801679503</v>
      </c>
      <c r="O20" s="6">
        <f>Z20</f>
        <v>26452.396801159401</v>
      </c>
      <c r="P20" s="56">
        <f>AA20</f>
        <v>26452.396801159401</v>
      </c>
      <c r="Q20" s="55">
        <f>AB20</f>
        <v>38317.816801679604</v>
      </c>
      <c r="R20" s="6">
        <f>AC20</f>
        <v>26452.396801159503</v>
      </c>
      <c r="S20" s="56">
        <f>AD20</f>
        <v>26452.396801159503</v>
      </c>
      <c r="U20" s="14" t="s">
        <v>5</v>
      </c>
      <c r="V20" s="17">
        <v>38317.816801679503</v>
      </c>
      <c r="W20" s="17">
        <v>26452.396801159401</v>
      </c>
      <c r="X20" s="17">
        <v>26452.396801159401</v>
      </c>
      <c r="Y20" s="17">
        <v>38317.816801679503</v>
      </c>
      <c r="Z20" s="17">
        <v>26452.396801159401</v>
      </c>
      <c r="AA20" s="17">
        <v>26452.396801159401</v>
      </c>
      <c r="AB20" s="17">
        <v>38317.816801679604</v>
      </c>
      <c r="AC20" s="17">
        <v>26452.396801159503</v>
      </c>
      <c r="AD20" s="17">
        <v>26452.396801159503</v>
      </c>
    </row>
    <row r="21" spans="2:30" x14ac:dyDescent="0.3">
      <c r="B21" s="5" t="s">
        <v>6</v>
      </c>
      <c r="C21" s="6">
        <v>50520</v>
      </c>
      <c r="D21" s="6">
        <v>19987</v>
      </c>
      <c r="E21" s="5"/>
      <c r="G21" s="65" t="s">
        <v>6</v>
      </c>
      <c r="H21" s="55">
        <f>C21</f>
        <v>50520</v>
      </c>
      <c r="I21" s="6">
        <f t="shared" si="15"/>
        <v>19987</v>
      </c>
      <c r="J21" s="56">
        <f t="shared" si="16"/>
        <v>0</v>
      </c>
      <c r="K21" s="55">
        <f>V21</f>
        <v>70449.42790432059</v>
      </c>
      <c r="L21" s="6">
        <f>W21</f>
        <v>24561.805277608331</v>
      </c>
      <c r="M21" s="56">
        <f>X21</f>
        <v>0</v>
      </c>
      <c r="N21" s="55">
        <f>Y21</f>
        <v>70460.574495085908</v>
      </c>
      <c r="O21" s="6">
        <f>Z21</f>
        <v>25668.425778305529</v>
      </c>
      <c r="P21" s="56">
        <f>AA21</f>
        <v>0</v>
      </c>
      <c r="Q21" s="55">
        <f>AB21</f>
        <v>70458.669606661628</v>
      </c>
      <c r="R21" s="6">
        <f>AC21</f>
        <v>25586.59483524998</v>
      </c>
      <c r="S21" s="56">
        <f>AD21</f>
        <v>0</v>
      </c>
      <c r="U21" s="18" t="s">
        <v>32</v>
      </c>
      <c r="V21" s="17">
        <v>70449.42790432059</v>
      </c>
      <c r="W21" s="17">
        <v>24561.805277608331</v>
      </c>
      <c r="X21" s="17">
        <v>0</v>
      </c>
      <c r="Y21" s="17">
        <v>70460.574495085908</v>
      </c>
      <c r="Z21" s="17">
        <v>25668.425778305529</v>
      </c>
      <c r="AA21" s="17">
        <v>0</v>
      </c>
      <c r="AB21" s="17">
        <v>70458.669606661628</v>
      </c>
      <c r="AC21" s="17">
        <v>25586.59483524998</v>
      </c>
      <c r="AD21" s="17">
        <v>0</v>
      </c>
    </row>
    <row r="22" spans="2:30" x14ac:dyDescent="0.3">
      <c r="B22" s="5" t="s">
        <v>7</v>
      </c>
      <c r="C22" s="5"/>
      <c r="D22" s="5"/>
      <c r="E22" s="6">
        <v>33482</v>
      </c>
      <c r="G22" s="65" t="s">
        <v>54</v>
      </c>
      <c r="H22" s="55">
        <f>C22+C23+C24</f>
        <v>0</v>
      </c>
      <c r="I22" s="6">
        <f t="shared" ref="I22" si="17">D22+D23+D24</f>
        <v>0</v>
      </c>
      <c r="J22" s="56">
        <f t="shared" ref="J22" si="18">E22+E23+E24</f>
        <v>34005</v>
      </c>
      <c r="K22" s="55">
        <f>V22</f>
        <v>0</v>
      </c>
      <c r="L22" s="6">
        <f>W22</f>
        <v>0</v>
      </c>
      <c r="M22" s="56">
        <f>X22</f>
        <v>3342.261778048708</v>
      </c>
      <c r="N22" s="55">
        <f>Y22</f>
        <v>0</v>
      </c>
      <c r="O22" s="6">
        <f>Z22</f>
        <v>0</v>
      </c>
      <c r="P22" s="56">
        <f>AA22</f>
        <v>4439.5271773271261</v>
      </c>
      <c r="Q22" s="55">
        <f>AB22</f>
        <v>0</v>
      </c>
      <c r="R22" s="6">
        <f>AC22</f>
        <v>0</v>
      </c>
      <c r="S22" s="56">
        <f>AD22</f>
        <v>4643.5427447130514</v>
      </c>
      <c r="U22" s="18" t="s">
        <v>33</v>
      </c>
      <c r="V22" s="17">
        <v>0</v>
      </c>
      <c r="W22" s="17">
        <v>0</v>
      </c>
      <c r="X22" s="17">
        <v>3342.261778048708</v>
      </c>
      <c r="Y22" s="17">
        <v>0</v>
      </c>
      <c r="Z22" s="17">
        <v>0</v>
      </c>
      <c r="AA22" s="17">
        <v>4439.5271773271261</v>
      </c>
      <c r="AB22" s="17">
        <v>0</v>
      </c>
      <c r="AC22" s="17">
        <v>0</v>
      </c>
      <c r="AD22" s="17">
        <v>4643.5427447130514</v>
      </c>
    </row>
    <row r="23" spans="2:30" x14ac:dyDescent="0.3">
      <c r="B23" s="5" t="s">
        <v>8</v>
      </c>
      <c r="C23" s="5"/>
      <c r="D23" s="5"/>
      <c r="E23" s="5"/>
      <c r="G23" s="66" t="s">
        <v>10</v>
      </c>
      <c r="H23" s="55">
        <f>C25</f>
        <v>40034</v>
      </c>
      <c r="I23" s="6">
        <f t="shared" ref="I23:I26" si="19">D25</f>
        <v>46342</v>
      </c>
      <c r="J23" s="56">
        <f t="shared" ref="J23:J26" si="20">E25</f>
        <v>46391</v>
      </c>
      <c r="K23" s="68">
        <f>V24+V25+V26</f>
        <v>37481.409267220646</v>
      </c>
      <c r="L23" s="6">
        <f t="shared" ref="L23:M23" si="21">W24+W25+W26</f>
        <v>49977.605834422691</v>
      </c>
      <c r="M23" s="49">
        <f t="shared" si="21"/>
        <v>49165.462143637073</v>
      </c>
      <c r="N23" s="68">
        <f>Y24+Y25+Y26</f>
        <v>37481.771668924535</v>
      </c>
      <c r="O23" s="6">
        <f t="shared" ref="O23" si="22">Z24+Z25+Z26</f>
        <v>49990.875476972316</v>
      </c>
      <c r="P23" s="49">
        <f t="shared" ref="P23" si="23">AA24+AA25+AA26</f>
        <v>49102.748639641868</v>
      </c>
      <c r="Q23" s="68">
        <f>AB24+AB25+AB26</f>
        <v>37481.687103206357</v>
      </c>
      <c r="R23" s="6">
        <f t="shared" ref="R23" si="24">AC24+AC25+AC26</f>
        <v>49987.055072728566</v>
      </c>
      <c r="S23" s="49">
        <f t="shared" ref="S23" si="25">AD24+AD25+AD26</f>
        <v>49143.856813510414</v>
      </c>
      <c r="U23" s="18" t="s">
        <v>34</v>
      </c>
      <c r="V23" s="17">
        <v>2721.2064001192771</v>
      </c>
      <c r="W23" s="17">
        <v>2721.2064001192771</v>
      </c>
      <c r="X23" s="17">
        <v>2721.2064001192771</v>
      </c>
      <c r="Y23" s="17">
        <v>2721.2064001192771</v>
      </c>
      <c r="Z23" s="17">
        <v>2721.2064001192771</v>
      </c>
      <c r="AA23" s="17">
        <v>2721.2064001192771</v>
      </c>
      <c r="AB23" s="17">
        <v>2721.2064001192689</v>
      </c>
      <c r="AC23" s="17">
        <v>2721.2064001192689</v>
      </c>
      <c r="AD23" s="17">
        <v>2721.2064001192689</v>
      </c>
    </row>
    <row r="24" spans="2:30" x14ac:dyDescent="0.3">
      <c r="B24" s="5" t="s">
        <v>18</v>
      </c>
      <c r="C24" s="5"/>
      <c r="D24" s="5"/>
      <c r="E24" s="5">
        <v>523</v>
      </c>
      <c r="G24" s="65" t="s">
        <v>11</v>
      </c>
      <c r="H24" s="55">
        <f>C26</f>
        <v>4416</v>
      </c>
      <c r="I24" s="6">
        <f t="shared" si="19"/>
        <v>26971</v>
      </c>
      <c r="J24" s="56">
        <f t="shared" si="20"/>
        <v>59362</v>
      </c>
      <c r="K24" s="55">
        <f>V27</f>
        <v>4796.1883632501595</v>
      </c>
      <c r="L24" s="6">
        <f>W27</f>
        <v>9873.3771121337777</v>
      </c>
      <c r="M24" s="56">
        <f>X27</f>
        <v>16034.868769823162</v>
      </c>
      <c r="N24" s="55">
        <f>Y27</f>
        <v>4796.19192832723</v>
      </c>
      <c r="O24" s="6">
        <f>Z27</f>
        <v>12296.277378361969</v>
      </c>
      <c r="P24" s="56">
        <f>AA27</f>
        <v>16799.354133481531</v>
      </c>
      <c r="Q24" s="55">
        <f>AB27</f>
        <v>4796.2037912553797</v>
      </c>
      <c r="R24" s="6">
        <f>AC27</f>
        <v>9965.8499079342582</v>
      </c>
      <c r="S24" s="56">
        <f>AD27</f>
        <v>17274.430348991733</v>
      </c>
      <c r="U24" s="18" t="s">
        <v>35</v>
      </c>
      <c r="V24" s="17">
        <v>27120.868058293319</v>
      </c>
      <c r="W24" s="17">
        <v>30857.066267753151</v>
      </c>
      <c r="X24" s="17">
        <v>30044.921775120321</v>
      </c>
      <c r="Y24" s="17">
        <v>27121.229240618235</v>
      </c>
      <c r="Z24" s="17">
        <v>30870.341190035961</v>
      </c>
      <c r="AA24" s="17">
        <v>29982.217392021201</v>
      </c>
      <c r="AB24" s="17">
        <v>27121.145633327298</v>
      </c>
      <c r="AC24" s="17">
        <v>30866.505053172728</v>
      </c>
      <c r="AD24" s="17">
        <v>30023.319785213618</v>
      </c>
    </row>
    <row r="25" spans="2:30" x14ac:dyDescent="0.3">
      <c r="B25" s="5" t="s">
        <v>10</v>
      </c>
      <c r="C25" s="6">
        <v>40034</v>
      </c>
      <c r="D25" s="6">
        <v>46342</v>
      </c>
      <c r="E25" s="6">
        <v>46391</v>
      </c>
      <c r="G25" s="65" t="s">
        <v>12</v>
      </c>
      <c r="H25" s="55">
        <f t="shared" ref="H25" si="26">C27</f>
        <v>0</v>
      </c>
      <c r="I25" s="6">
        <f t="shared" si="19"/>
        <v>20186</v>
      </c>
      <c r="J25" s="56">
        <f t="shared" si="20"/>
        <v>35647</v>
      </c>
      <c r="K25" s="55">
        <f>V29</f>
        <v>0</v>
      </c>
      <c r="L25" s="6">
        <f>W29</f>
        <v>25656.99376878592</v>
      </c>
      <c r="M25" s="56">
        <f>X29</f>
        <v>59777.950980425201</v>
      </c>
      <c r="N25" s="55">
        <f>Y29</f>
        <v>0</v>
      </c>
      <c r="O25" s="6">
        <f>Z29</f>
        <v>27293.3506792673</v>
      </c>
      <c r="P25" s="56">
        <f>AA29</f>
        <v>69388.445790199359</v>
      </c>
      <c r="Q25" s="55">
        <f>AB29</f>
        <v>0</v>
      </c>
      <c r="R25" s="6">
        <f>AC29</f>
        <v>27293.36790475743</v>
      </c>
      <c r="S25" s="56">
        <f>AD29</f>
        <v>65700.344305163773</v>
      </c>
      <c r="U25" s="18" t="s">
        <v>36</v>
      </c>
      <c r="V25" s="17">
        <v>10360.541208927325</v>
      </c>
      <c r="W25" s="17">
        <v>10360.540167402702</v>
      </c>
      <c r="X25" s="17">
        <v>10360.541133877461</v>
      </c>
      <c r="Y25" s="17">
        <v>10360.5424283063</v>
      </c>
      <c r="Z25" s="17">
        <v>10360.533627988132</v>
      </c>
      <c r="AA25" s="17">
        <v>10360.529345874274</v>
      </c>
      <c r="AB25" s="17">
        <v>10360.541469879057</v>
      </c>
      <c r="AC25" s="17">
        <v>10360.545260971885</v>
      </c>
      <c r="AD25" s="17">
        <v>10360.535434377112</v>
      </c>
    </row>
    <row r="26" spans="2:30" x14ac:dyDescent="0.3">
      <c r="B26" s="5" t="s">
        <v>11</v>
      </c>
      <c r="C26" s="6">
        <v>4416</v>
      </c>
      <c r="D26" s="6">
        <v>26971</v>
      </c>
      <c r="E26" s="6">
        <v>59362</v>
      </c>
      <c r="G26" s="65" t="s">
        <v>41</v>
      </c>
      <c r="H26" s="55">
        <f>C28+C29</f>
        <v>2812</v>
      </c>
      <c r="I26" s="6">
        <f t="shared" si="19"/>
        <v>8816</v>
      </c>
      <c r="J26" s="56">
        <f t="shared" si="20"/>
        <v>8819</v>
      </c>
      <c r="K26" s="55">
        <f>V30</f>
        <v>3908.3566481261523</v>
      </c>
      <c r="L26" s="6">
        <f>W30</f>
        <v>32964.639999354833</v>
      </c>
      <c r="M26" s="56">
        <f>X30</f>
        <v>80619.969541079321</v>
      </c>
      <c r="N26" s="55">
        <f>Y30</f>
        <v>3908.355256130696</v>
      </c>
      <c r="O26" s="6">
        <f>Z30</f>
        <v>28595.686578981265</v>
      </c>
      <c r="P26" s="56">
        <f>AA30</f>
        <v>75966.090521392369</v>
      </c>
      <c r="Q26" s="55">
        <f>AB30</f>
        <v>3908.3878944802427</v>
      </c>
      <c r="R26" s="6">
        <f>AC30</f>
        <v>31293.23238481284</v>
      </c>
      <c r="S26" s="56">
        <f>AD30</f>
        <v>76464.762830184962</v>
      </c>
      <c r="U26" s="18" t="s">
        <v>37</v>
      </c>
      <c r="V26" s="17">
        <v>0</v>
      </c>
      <c r="W26" s="17">
        <v>8759.9993992668406</v>
      </c>
      <c r="X26" s="17">
        <v>8759.9992346392901</v>
      </c>
      <c r="Y26" s="17">
        <v>0</v>
      </c>
      <c r="Z26" s="17">
        <v>8760.00065894822</v>
      </c>
      <c r="AA26" s="17">
        <v>8760.001901746391</v>
      </c>
      <c r="AB26" s="17">
        <v>0</v>
      </c>
      <c r="AC26" s="17">
        <v>8760.0047585839584</v>
      </c>
      <c r="AD26" s="17">
        <v>8760.0015939196801</v>
      </c>
    </row>
    <row r="27" spans="2:30" x14ac:dyDescent="0.3">
      <c r="B27" s="5" t="s">
        <v>12</v>
      </c>
      <c r="C27" s="5"/>
      <c r="D27" s="6">
        <v>20186</v>
      </c>
      <c r="E27" s="6">
        <v>35647</v>
      </c>
      <c r="G27" s="65" t="s">
        <v>15</v>
      </c>
      <c r="H27" s="55">
        <f>C30</f>
        <v>612</v>
      </c>
      <c r="I27" s="6">
        <f>D30</f>
        <v>7004</v>
      </c>
      <c r="J27" s="56">
        <f>E30</f>
        <v>21339</v>
      </c>
      <c r="K27" s="55">
        <f>V31+V32</f>
        <v>-89.958801205792241</v>
      </c>
      <c r="L27" s="6">
        <f>W31+W32</f>
        <v>-1007.0576774312483</v>
      </c>
      <c r="M27" s="56">
        <f>X31+X32</f>
        <v>-2543.3678620826149</v>
      </c>
      <c r="N27" s="55">
        <f>Y31+Y32</f>
        <v>-89.870237012266159</v>
      </c>
      <c r="O27" s="6">
        <f>Z31+Z32</f>
        <v>-1044.7773438845697</v>
      </c>
      <c r="P27" s="56">
        <f>AA31+AA32</f>
        <v>-2730.4350710968147</v>
      </c>
      <c r="Q27" s="55">
        <f>AB31+AB32</f>
        <v>-89.501482988115512</v>
      </c>
      <c r="R27" s="6">
        <f>AC31+AC32</f>
        <v>-1031.9950819650567</v>
      </c>
      <c r="S27" s="56">
        <f>AD31+AD32</f>
        <v>-2725.9937712272531</v>
      </c>
      <c r="U27" s="18" t="s">
        <v>38</v>
      </c>
      <c r="V27" s="17">
        <v>4796.1883632501595</v>
      </c>
      <c r="W27" s="17">
        <v>9873.3771121337777</v>
      </c>
      <c r="X27" s="17">
        <v>16034.868769823162</v>
      </c>
      <c r="Y27" s="17">
        <v>4796.19192832723</v>
      </c>
      <c r="Z27" s="17">
        <v>12296.277378361969</v>
      </c>
      <c r="AA27" s="17">
        <v>16799.354133481531</v>
      </c>
      <c r="AB27" s="17">
        <v>4796.2037912553797</v>
      </c>
      <c r="AC27" s="17">
        <v>9965.8499079342582</v>
      </c>
      <c r="AD27" s="17">
        <v>17274.430348991733</v>
      </c>
    </row>
    <row r="28" spans="2:30" x14ac:dyDescent="0.3">
      <c r="B28" s="5" t="s">
        <v>13</v>
      </c>
      <c r="C28" s="5">
        <v>51</v>
      </c>
      <c r="D28" s="6">
        <v>8816</v>
      </c>
      <c r="E28" s="6">
        <v>8819</v>
      </c>
      <c r="G28" s="65" t="s">
        <v>56</v>
      </c>
      <c r="H28" s="55"/>
      <c r="I28" s="6"/>
      <c r="J28" s="56"/>
      <c r="K28" s="55">
        <f>V23</f>
        <v>2721.2064001192771</v>
      </c>
      <c r="L28" s="6">
        <f>W23</f>
        <v>2721.2064001192771</v>
      </c>
      <c r="M28" s="56">
        <f>X23</f>
        <v>2721.2064001192771</v>
      </c>
      <c r="N28" s="55">
        <f>Y23</f>
        <v>2721.2064001192771</v>
      </c>
      <c r="O28" s="6">
        <f>Z23</f>
        <v>2721.2064001192771</v>
      </c>
      <c r="P28" s="56">
        <f>AA23</f>
        <v>2721.2064001192771</v>
      </c>
      <c r="Q28" s="55">
        <f>AB23</f>
        <v>2721.2064001192689</v>
      </c>
      <c r="R28" s="6">
        <f>AC23</f>
        <v>2721.2064001192689</v>
      </c>
      <c r="S28" s="56">
        <f>AD23</f>
        <v>2721.2064001192689</v>
      </c>
      <c r="U28" s="18" t="s">
        <v>39</v>
      </c>
      <c r="V28" s="17">
        <v>0</v>
      </c>
      <c r="W28" s="17">
        <v>6943.6651128131407</v>
      </c>
      <c r="X28" s="17">
        <v>25130.374657566801</v>
      </c>
      <c r="Y28" s="17">
        <v>0</v>
      </c>
      <c r="Z28" s="17">
        <v>9544.3170417288802</v>
      </c>
      <c r="AA28" s="17">
        <v>25002.263035202202</v>
      </c>
      <c r="AB28" s="17">
        <v>0</v>
      </c>
      <c r="AC28" s="17">
        <v>10449.2092222459</v>
      </c>
      <c r="AD28" s="17">
        <v>25035.076833547999</v>
      </c>
    </row>
    <row r="29" spans="2:30" ht="15" thickBot="1" x14ac:dyDescent="0.35">
      <c r="B29" s="5" t="s">
        <v>14</v>
      </c>
      <c r="C29" s="6">
        <v>2761</v>
      </c>
      <c r="D29" s="6">
        <v>11068</v>
      </c>
      <c r="E29" s="5">
        <v>12.454000000000001</v>
      </c>
      <c r="G29" s="67" t="s">
        <v>16</v>
      </c>
      <c r="H29" s="57">
        <f>SUM(H20:H28)</f>
        <v>143823</v>
      </c>
      <c r="I29" s="58">
        <f>SUM(I20:I28)</f>
        <v>156750</v>
      </c>
      <c r="J29" s="59">
        <f>SUM(J20:J28)</f>
        <v>232655</v>
      </c>
      <c r="K29" s="57">
        <f>SUM(K20:K28)</f>
        <v>157584.44658351052</v>
      </c>
      <c r="L29" s="58">
        <f t="shared" ref="L29" si="27">SUM(L20:L28)</f>
        <v>171200.967516153</v>
      </c>
      <c r="M29" s="59">
        <f t="shared" ref="M29" si="28">SUM(M20:M28)</f>
        <v>235570.74855220949</v>
      </c>
      <c r="N29" s="57">
        <f>SUM(N20:N28)</f>
        <v>157596.04631325486</v>
      </c>
      <c r="O29" s="58">
        <f t="shared" ref="O29" si="29">SUM(O20:O28)</f>
        <v>171973.44174928247</v>
      </c>
      <c r="P29" s="59">
        <f t="shared" ref="P29" si="30">SUM(P20:P28)</f>
        <v>242139.33439222412</v>
      </c>
      <c r="Q29" s="57">
        <f>SUM(Q20:Q28)</f>
        <v>157594.47011441438</v>
      </c>
      <c r="R29" s="58">
        <f t="shared" ref="R29" si="31">SUM(R20:R28)</f>
        <v>172267.70822479681</v>
      </c>
      <c r="S29" s="59">
        <f t="shared" ref="S29" si="32">SUM(S20:S28)</f>
        <v>239674.54647261548</v>
      </c>
      <c r="U29" s="18" t="s">
        <v>40</v>
      </c>
      <c r="V29" s="17">
        <v>0</v>
      </c>
      <c r="W29" s="17">
        <v>25656.99376878592</v>
      </c>
      <c r="X29" s="17">
        <v>59777.950980425201</v>
      </c>
      <c r="Y29" s="17">
        <v>0</v>
      </c>
      <c r="Z29" s="17">
        <v>27293.3506792673</v>
      </c>
      <c r="AA29" s="17">
        <v>69388.445790199359</v>
      </c>
      <c r="AB29" s="17">
        <v>0</v>
      </c>
      <c r="AC29" s="17">
        <v>27293.36790475743</v>
      </c>
      <c r="AD29" s="17">
        <v>65700.344305163773</v>
      </c>
    </row>
    <row r="30" spans="2:30" x14ac:dyDescent="0.3">
      <c r="B30" s="5" t="s">
        <v>15</v>
      </c>
      <c r="C30" s="5">
        <v>612</v>
      </c>
      <c r="D30" s="6">
        <v>7004</v>
      </c>
      <c r="E30" s="6">
        <v>21339</v>
      </c>
      <c r="U30" s="18" t="s">
        <v>41</v>
      </c>
      <c r="V30" s="17">
        <v>3908.3566481261523</v>
      </c>
      <c r="W30" s="17">
        <v>32964.639999354833</v>
      </c>
      <c r="X30" s="17">
        <v>80619.969541079321</v>
      </c>
      <c r="Y30" s="17">
        <v>3908.355256130696</v>
      </c>
      <c r="Z30" s="17">
        <v>28595.686578981265</v>
      </c>
      <c r="AA30" s="17">
        <v>75966.090521392369</v>
      </c>
      <c r="AB30" s="17">
        <v>3908.3878944802427</v>
      </c>
      <c r="AC30" s="17">
        <v>31293.23238481284</v>
      </c>
      <c r="AD30" s="17">
        <v>76464.762830184962</v>
      </c>
    </row>
    <row r="31" spans="2:30" x14ac:dyDescent="0.3">
      <c r="B31" s="5" t="s">
        <v>19</v>
      </c>
      <c r="C31" s="6">
        <v>146262</v>
      </c>
      <c r="D31" s="6">
        <v>169810</v>
      </c>
      <c r="E31" s="6">
        <v>245109</v>
      </c>
      <c r="U31" s="18" t="s">
        <v>42</v>
      </c>
      <c r="V31" s="17">
        <v>-16.364502705826744</v>
      </c>
      <c r="W31" s="17">
        <v>-774.28839014478206</v>
      </c>
      <c r="X31" s="17">
        <v>-2195.5460029484348</v>
      </c>
      <c r="Y31" s="17">
        <v>-15.827632619585852</v>
      </c>
      <c r="Z31" s="17">
        <v>-821.78575466548853</v>
      </c>
      <c r="AA31" s="17">
        <v>-2442.6132125180739</v>
      </c>
      <c r="AB31" s="17">
        <v>-15.673759137800015</v>
      </c>
      <c r="AC31" s="17">
        <v>-812.22104145491403</v>
      </c>
      <c r="AD31" s="17">
        <v>-2381.0387357121172</v>
      </c>
    </row>
    <row r="32" spans="2:30" x14ac:dyDescent="0.3">
      <c r="U32" s="21" t="s">
        <v>43</v>
      </c>
      <c r="V32" s="17">
        <v>-73.594298499965504</v>
      </c>
      <c r="W32" s="17">
        <v>-232.76928728646618</v>
      </c>
      <c r="X32" s="17">
        <v>-347.82185913417999</v>
      </c>
      <c r="Y32" s="17">
        <v>-74.042604392680303</v>
      </c>
      <c r="Z32" s="17">
        <v>-222.99158921908111</v>
      </c>
      <c r="AA32" s="17">
        <v>-287.821858578741</v>
      </c>
      <c r="AB32" s="17">
        <v>-73.827723850315493</v>
      </c>
      <c r="AC32" s="17">
        <v>-219.77404051014273</v>
      </c>
      <c r="AD32" s="17">
        <v>-344.95503551513599</v>
      </c>
    </row>
  </sheetData>
  <mergeCells count="9">
    <mergeCell ref="K18:M18"/>
    <mergeCell ref="N18:P18"/>
    <mergeCell ref="Q18:S18"/>
    <mergeCell ref="H3:J3"/>
    <mergeCell ref="H18:J18"/>
    <mergeCell ref="B3:E3"/>
    <mergeCell ref="K3:M3"/>
    <mergeCell ref="N3:P3"/>
    <mergeCell ref="Q3:S3"/>
  </mergeCells>
  <pageMargins left="0.7" right="0.7" top="0.75" bottom="0.75" header="0.3" footer="0.3"/>
  <pageSetup scale="92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75C8E-C614-45C9-A7DE-E8BC92DC42B6}">
  <dimension ref="A1:O44"/>
  <sheetViews>
    <sheetView workbookViewId="0"/>
  </sheetViews>
  <sheetFormatPr defaultRowHeight="14.4" x14ac:dyDescent="0.3"/>
  <cols>
    <col min="1" max="1" width="20.33203125" bestFit="1" customWidth="1"/>
  </cols>
  <sheetData>
    <row r="1" spans="1:15" x14ac:dyDescent="0.3">
      <c r="A1" t="s">
        <v>0</v>
      </c>
      <c r="O1" s="1" t="s">
        <v>51</v>
      </c>
    </row>
    <row r="2" spans="1:15" x14ac:dyDescent="0.3">
      <c r="A2" s="1" t="s">
        <v>1</v>
      </c>
      <c r="O2" s="42" t="s">
        <v>52</v>
      </c>
    </row>
    <row r="3" spans="1:15" x14ac:dyDescent="0.3">
      <c r="A3" s="1"/>
    </row>
    <row r="4" spans="1:15" x14ac:dyDescent="0.3">
      <c r="A4" s="2" t="s">
        <v>2</v>
      </c>
    </row>
    <row r="5" spans="1:15" x14ac:dyDescent="0.3">
      <c r="A5" s="2"/>
    </row>
    <row r="6" spans="1:15" x14ac:dyDescent="0.3">
      <c r="A6" s="3" t="s">
        <v>3</v>
      </c>
      <c r="B6" s="3"/>
      <c r="C6" s="3"/>
      <c r="D6" s="3"/>
      <c r="E6" s="3"/>
      <c r="F6" s="3"/>
    </row>
    <row r="7" spans="1:15" x14ac:dyDescent="0.3">
      <c r="A7" s="4" t="s">
        <v>4</v>
      </c>
      <c r="B7" s="4">
        <v>2019</v>
      </c>
      <c r="C7" s="4">
        <v>2025</v>
      </c>
      <c r="D7" s="4">
        <v>2030</v>
      </c>
      <c r="E7" s="4">
        <v>2035</v>
      </c>
      <c r="F7" s="4">
        <v>2040</v>
      </c>
    </row>
    <row r="8" spans="1:15" x14ac:dyDescent="0.3">
      <c r="A8" s="5" t="s">
        <v>5</v>
      </c>
      <c r="B8" s="6">
        <v>5400</v>
      </c>
      <c r="C8" s="6">
        <v>3346</v>
      </c>
      <c r="D8" s="6">
        <v>3364</v>
      </c>
      <c r="E8" s="6">
        <v>3364</v>
      </c>
      <c r="F8" s="6">
        <v>3364</v>
      </c>
    </row>
    <row r="9" spans="1:15" x14ac:dyDescent="0.3">
      <c r="A9" s="5" t="s">
        <v>6</v>
      </c>
      <c r="B9" s="6">
        <v>26262</v>
      </c>
      <c r="C9" s="6">
        <v>21310</v>
      </c>
      <c r="D9" s="6">
        <v>21232</v>
      </c>
      <c r="E9" s="6">
        <v>21234</v>
      </c>
      <c r="F9" s="5"/>
    </row>
    <row r="10" spans="1:15" x14ac:dyDescent="0.3">
      <c r="A10" s="5" t="s">
        <v>7</v>
      </c>
      <c r="B10" s="5"/>
      <c r="C10" s="5"/>
      <c r="D10" s="5"/>
      <c r="E10" s="5"/>
      <c r="F10" s="6">
        <v>3812</v>
      </c>
    </row>
    <row r="11" spans="1:15" x14ac:dyDescent="0.3">
      <c r="A11" s="5" t="s">
        <v>8</v>
      </c>
      <c r="B11" s="5"/>
      <c r="C11" s="5"/>
      <c r="D11" s="5"/>
      <c r="E11" s="5"/>
      <c r="F11" s="5"/>
    </row>
    <row r="12" spans="1:15" x14ac:dyDescent="0.3">
      <c r="A12" s="5" t="s">
        <v>9</v>
      </c>
      <c r="B12" s="5"/>
      <c r="C12" s="5"/>
      <c r="D12" s="5">
        <v>420</v>
      </c>
      <c r="E12" s="6">
        <v>7053</v>
      </c>
      <c r="F12" s="6">
        <v>40938</v>
      </c>
    </row>
    <row r="13" spans="1:15" x14ac:dyDescent="0.3">
      <c r="A13" s="5" t="s">
        <v>10</v>
      </c>
      <c r="B13" s="6">
        <v>6331</v>
      </c>
      <c r="C13" s="6">
        <v>6302</v>
      </c>
      <c r="D13" s="6">
        <v>7537</v>
      </c>
      <c r="E13" s="6">
        <v>7540</v>
      </c>
      <c r="F13" s="6">
        <v>7540</v>
      </c>
    </row>
    <row r="14" spans="1:15" x14ac:dyDescent="0.3">
      <c r="A14" s="5" t="s">
        <v>11</v>
      </c>
      <c r="B14" s="6">
        <v>1985</v>
      </c>
      <c r="C14" s="6">
        <v>3335</v>
      </c>
      <c r="D14" s="6">
        <v>9086</v>
      </c>
      <c r="E14" s="6">
        <v>12612</v>
      </c>
      <c r="F14" s="6">
        <v>19087</v>
      </c>
    </row>
    <row r="15" spans="1:15" x14ac:dyDescent="0.3">
      <c r="A15" s="5" t="s">
        <v>12</v>
      </c>
      <c r="B15" s="5"/>
      <c r="C15" s="6">
        <v>1826</v>
      </c>
      <c r="D15" s="6">
        <v>5036</v>
      </c>
      <c r="E15" s="6">
        <v>9000</v>
      </c>
      <c r="F15" s="6">
        <v>9000</v>
      </c>
    </row>
    <row r="16" spans="1:15" x14ac:dyDescent="0.3">
      <c r="A16" s="5" t="s">
        <v>13</v>
      </c>
      <c r="B16" s="5">
        <v>32</v>
      </c>
      <c r="C16" s="6">
        <v>4676</v>
      </c>
      <c r="D16" s="6">
        <v>4676</v>
      </c>
      <c r="E16" s="6">
        <v>4676</v>
      </c>
      <c r="F16" s="6">
        <v>4676</v>
      </c>
    </row>
    <row r="17" spans="1:6" x14ac:dyDescent="0.3">
      <c r="A17" s="5" t="s">
        <v>14</v>
      </c>
      <c r="B17" s="6">
        <v>2116</v>
      </c>
      <c r="C17" s="6">
        <v>6834</v>
      </c>
      <c r="D17" s="6">
        <v>10055</v>
      </c>
      <c r="E17" s="6">
        <v>10828</v>
      </c>
      <c r="F17" s="6">
        <v>11198</v>
      </c>
    </row>
    <row r="18" spans="1:6" x14ac:dyDescent="0.3">
      <c r="A18" s="5" t="s">
        <v>15</v>
      </c>
      <c r="B18" s="6">
        <v>1405</v>
      </c>
      <c r="C18" s="6">
        <v>2910</v>
      </c>
      <c r="D18" s="6">
        <v>4410</v>
      </c>
      <c r="E18" s="6">
        <v>5793</v>
      </c>
      <c r="F18" s="6">
        <v>11450</v>
      </c>
    </row>
    <row r="19" spans="1:6" x14ac:dyDescent="0.3">
      <c r="A19" s="5" t="s">
        <v>16</v>
      </c>
      <c r="B19" s="6">
        <v>43838</v>
      </c>
      <c r="C19" s="6">
        <v>50763</v>
      </c>
      <c r="D19" s="6">
        <v>66460</v>
      </c>
      <c r="E19" s="6">
        <v>89376</v>
      </c>
      <c r="F19" s="6">
        <v>111066</v>
      </c>
    </row>
    <row r="21" spans="1:6" x14ac:dyDescent="0.3">
      <c r="A21" s="3" t="s">
        <v>17</v>
      </c>
      <c r="B21" s="3"/>
      <c r="C21" s="3"/>
      <c r="D21" s="3"/>
      <c r="E21" s="3"/>
      <c r="F21" s="3"/>
    </row>
    <row r="22" spans="1:6" x14ac:dyDescent="0.3">
      <c r="A22" s="4" t="s">
        <v>4</v>
      </c>
      <c r="B22" s="4">
        <v>2019</v>
      </c>
      <c r="C22" s="4">
        <v>2025</v>
      </c>
      <c r="D22" s="4">
        <v>2030</v>
      </c>
      <c r="E22" s="4">
        <v>2035</v>
      </c>
      <c r="F22" s="4">
        <v>2040</v>
      </c>
    </row>
    <row r="23" spans="1:6" x14ac:dyDescent="0.3">
      <c r="A23" s="5" t="s">
        <v>5</v>
      </c>
      <c r="B23" s="6">
        <v>45429</v>
      </c>
      <c r="C23" s="6">
        <v>28338</v>
      </c>
      <c r="D23" s="6">
        <v>27444</v>
      </c>
      <c r="E23" s="6">
        <v>28338</v>
      </c>
      <c r="F23" s="6">
        <v>27092</v>
      </c>
    </row>
    <row r="24" spans="1:6" x14ac:dyDescent="0.3">
      <c r="A24" s="5" t="s">
        <v>6</v>
      </c>
      <c r="B24" s="6">
        <v>50520</v>
      </c>
      <c r="C24" s="6">
        <v>54174</v>
      </c>
      <c r="D24" s="6">
        <v>19987</v>
      </c>
      <c r="E24" s="6">
        <v>14516</v>
      </c>
      <c r="F24" s="5"/>
    </row>
    <row r="25" spans="1:6" x14ac:dyDescent="0.3">
      <c r="A25" s="5" t="s">
        <v>7</v>
      </c>
      <c r="B25" s="5"/>
      <c r="C25" s="5"/>
      <c r="D25" s="5"/>
      <c r="E25" s="5"/>
      <c r="F25" s="6">
        <v>33482</v>
      </c>
    </row>
    <row r="26" spans="1:6" x14ac:dyDescent="0.3">
      <c r="A26" s="5" t="s">
        <v>8</v>
      </c>
      <c r="B26" s="5"/>
      <c r="C26" s="5"/>
      <c r="D26" s="5"/>
      <c r="E26" s="5"/>
      <c r="F26" s="5"/>
    </row>
    <row r="27" spans="1:6" x14ac:dyDescent="0.3">
      <c r="A27" s="5" t="s">
        <v>18</v>
      </c>
      <c r="B27" s="5"/>
      <c r="C27" s="5"/>
      <c r="D27" s="5"/>
      <c r="E27" s="5"/>
      <c r="F27" s="5">
        <v>523</v>
      </c>
    </row>
    <row r="28" spans="1:6" x14ac:dyDescent="0.3">
      <c r="A28" s="5" t="s">
        <v>10</v>
      </c>
      <c r="B28" s="6">
        <v>40034</v>
      </c>
      <c r="C28" s="6">
        <v>36418</v>
      </c>
      <c r="D28" s="6">
        <v>46342</v>
      </c>
      <c r="E28" s="6">
        <v>46392</v>
      </c>
      <c r="F28" s="6">
        <v>46391</v>
      </c>
    </row>
    <row r="29" spans="1:6" x14ac:dyDescent="0.3">
      <c r="A29" s="5" t="s">
        <v>11</v>
      </c>
      <c r="B29" s="6">
        <v>4416</v>
      </c>
      <c r="C29" s="6">
        <v>8189</v>
      </c>
      <c r="D29" s="6">
        <v>26971</v>
      </c>
      <c r="E29" s="6">
        <v>38297</v>
      </c>
      <c r="F29" s="6">
        <v>59362</v>
      </c>
    </row>
    <row r="30" spans="1:6" x14ac:dyDescent="0.3">
      <c r="A30" s="5" t="s">
        <v>12</v>
      </c>
      <c r="B30" s="5"/>
      <c r="C30" s="6">
        <v>7331</v>
      </c>
      <c r="D30" s="6">
        <v>20186</v>
      </c>
      <c r="E30" s="6">
        <v>35460</v>
      </c>
      <c r="F30" s="6">
        <v>35647</v>
      </c>
    </row>
    <row r="31" spans="1:6" x14ac:dyDescent="0.3">
      <c r="A31" s="5" t="s">
        <v>13</v>
      </c>
      <c r="B31" s="5">
        <v>51</v>
      </c>
      <c r="C31" s="6">
        <v>8817</v>
      </c>
      <c r="D31" s="6">
        <v>8816</v>
      </c>
      <c r="E31" s="6">
        <v>8817</v>
      </c>
      <c r="F31" s="6">
        <v>8819</v>
      </c>
    </row>
    <row r="32" spans="1:6" x14ac:dyDescent="0.3">
      <c r="A32" s="5" t="s">
        <v>14</v>
      </c>
      <c r="B32" s="6">
        <v>2761</v>
      </c>
      <c r="C32" s="6">
        <v>7483</v>
      </c>
      <c r="D32" s="6">
        <v>11068</v>
      </c>
      <c r="E32" s="6">
        <v>11983</v>
      </c>
      <c r="F32" s="5">
        <v>12.454000000000001</v>
      </c>
    </row>
    <row r="33" spans="1:6" x14ac:dyDescent="0.3">
      <c r="A33" s="5" t="s">
        <v>15</v>
      </c>
      <c r="B33" s="5">
        <v>612</v>
      </c>
      <c r="C33" s="6">
        <v>4347</v>
      </c>
      <c r="D33" s="6">
        <v>7004</v>
      </c>
      <c r="E33" s="6">
        <v>10084</v>
      </c>
      <c r="F33" s="6">
        <v>21339</v>
      </c>
    </row>
    <row r="34" spans="1:6" x14ac:dyDescent="0.3">
      <c r="A34" s="5" t="s">
        <v>19</v>
      </c>
      <c r="B34" s="6">
        <v>146262</v>
      </c>
      <c r="C34" s="6">
        <v>157088</v>
      </c>
      <c r="D34" s="6">
        <v>169810</v>
      </c>
      <c r="E34" s="6">
        <v>195879</v>
      </c>
      <c r="F34" s="6">
        <v>245109</v>
      </c>
    </row>
    <row r="35" spans="1:6" x14ac:dyDescent="0.3">
      <c r="A35" s="5" t="s">
        <v>20</v>
      </c>
      <c r="B35" s="6">
        <v>47261</v>
      </c>
      <c r="C35" s="6">
        <v>68238</v>
      </c>
      <c r="D35" s="6">
        <v>113383</v>
      </c>
      <c r="E35" s="6">
        <v>140949</v>
      </c>
      <c r="F35" s="6">
        <v>162672</v>
      </c>
    </row>
    <row r="36" spans="1:6" x14ac:dyDescent="0.3">
      <c r="A36" s="5" t="s">
        <v>21</v>
      </c>
      <c r="B36" s="6">
        <v>93301</v>
      </c>
      <c r="C36" s="6">
        <v>100922</v>
      </c>
      <c r="D36" s="6">
        <v>147831</v>
      </c>
      <c r="E36" s="6">
        <v>179371</v>
      </c>
      <c r="F36" s="6">
        <v>245109</v>
      </c>
    </row>
    <row r="37" spans="1:6" x14ac:dyDescent="0.3">
      <c r="A37" s="5" t="s">
        <v>22</v>
      </c>
      <c r="B37" s="6">
        <v>151386</v>
      </c>
      <c r="C37" s="6">
        <v>152336</v>
      </c>
      <c r="D37" s="6">
        <v>162122</v>
      </c>
      <c r="E37" s="6">
        <v>184836</v>
      </c>
      <c r="F37" s="6">
        <v>221828</v>
      </c>
    </row>
    <row r="38" spans="1:6" x14ac:dyDescent="0.3">
      <c r="A38" s="5" t="s">
        <v>23</v>
      </c>
      <c r="B38" s="6">
        <v>151773</v>
      </c>
      <c r="C38" s="6">
        <v>157089</v>
      </c>
      <c r="D38" s="6">
        <v>169811</v>
      </c>
      <c r="E38" s="6">
        <v>195879</v>
      </c>
      <c r="F38" s="6">
        <v>245109</v>
      </c>
    </row>
    <row r="39" spans="1:6" x14ac:dyDescent="0.3">
      <c r="A39" s="5" t="s">
        <v>24</v>
      </c>
      <c r="B39" s="7">
        <v>0.31</v>
      </c>
      <c r="C39" s="7">
        <v>0.45</v>
      </c>
      <c r="D39" s="7">
        <v>0.7</v>
      </c>
      <c r="E39" s="7">
        <v>0.76</v>
      </c>
      <c r="F39" s="7">
        <v>0.73</v>
      </c>
    </row>
    <row r="40" spans="1:6" x14ac:dyDescent="0.3">
      <c r="A40" s="5" t="s">
        <v>25</v>
      </c>
      <c r="B40" s="7">
        <v>0.61</v>
      </c>
      <c r="C40" s="7">
        <v>0.64</v>
      </c>
      <c r="D40" s="7">
        <v>0.87</v>
      </c>
      <c r="E40" s="7">
        <v>0.92</v>
      </c>
      <c r="F40" s="7">
        <v>1</v>
      </c>
    </row>
    <row r="42" spans="1:6" x14ac:dyDescent="0.3">
      <c r="A42" s="8" t="s">
        <v>26</v>
      </c>
      <c r="B42" s="8"/>
      <c r="C42" s="8"/>
      <c r="D42" s="8"/>
      <c r="E42" s="8"/>
      <c r="F42" s="8"/>
    </row>
    <row r="43" spans="1:6" x14ac:dyDescent="0.3">
      <c r="B43" s="4">
        <v>2019</v>
      </c>
      <c r="C43" s="4">
        <v>2025</v>
      </c>
      <c r="D43" s="4">
        <v>2030</v>
      </c>
      <c r="E43" s="4">
        <v>2035</v>
      </c>
      <c r="F43" s="4">
        <v>2040</v>
      </c>
    </row>
    <row r="44" spans="1:6" x14ac:dyDescent="0.3">
      <c r="A44" s="4" t="s">
        <v>27</v>
      </c>
      <c r="B44" s="9">
        <v>22.24</v>
      </c>
      <c r="C44" s="9">
        <v>23.53</v>
      </c>
      <c r="D44" s="9">
        <v>8.5</v>
      </c>
      <c r="E44" s="9">
        <v>6.22</v>
      </c>
      <c r="F44" s="9">
        <v>0</v>
      </c>
    </row>
  </sheetData>
  <mergeCells count="3">
    <mergeCell ref="A6:F6"/>
    <mergeCell ref="A21:F21"/>
    <mergeCell ref="A42:F42"/>
  </mergeCells>
  <hyperlinks>
    <hyperlink ref="A2" r:id="rId1" xr:uid="{1773278B-1759-40CF-A662-F19C5F86E3A7}"/>
    <hyperlink ref="O1" r:id="rId2" display="https://www.nyiso.com/documents/20142/30198298/06 System_Resource_Outlook_CapEx_Updates.pdf/fd3e3ea9-cdb1-c86e-df17-d48f2ed368db" xr:uid="{95579250-4F43-41F1-8E14-70EB328043F4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FE9CF-38C8-4793-B774-ED99B76760F4}">
  <sheetPr>
    <pageSetUpPr fitToPage="1"/>
  </sheetPr>
  <dimension ref="A1:U116"/>
  <sheetViews>
    <sheetView workbookViewId="0">
      <selection activeCell="L2" sqref="L2"/>
    </sheetView>
  </sheetViews>
  <sheetFormatPr defaultRowHeight="14.4" x14ac:dyDescent="0.3"/>
  <cols>
    <col min="1" max="1" width="22.33203125" bestFit="1" customWidth="1"/>
    <col min="2" max="2" width="5" bestFit="1" customWidth="1"/>
    <col min="3" max="3" width="2.77734375" customWidth="1"/>
    <col min="4" max="7" width="7.5546875" bestFit="1" customWidth="1"/>
    <col min="8" max="10" width="8.109375" bestFit="1" customWidth="1"/>
    <col min="12" max="12" width="22.33203125" bestFit="1" customWidth="1"/>
    <col min="13" max="13" width="5.5546875" bestFit="1" customWidth="1"/>
    <col min="14" max="14" width="1.88671875" customWidth="1"/>
    <col min="15" max="21" width="8.5546875" bestFit="1" customWidth="1"/>
  </cols>
  <sheetData>
    <row r="1" spans="1:21" x14ac:dyDescent="0.3">
      <c r="A1" s="2" t="s">
        <v>28</v>
      </c>
      <c r="L1" s="2" t="s">
        <v>61</v>
      </c>
    </row>
    <row r="3" spans="1:21" x14ac:dyDescent="0.3">
      <c r="A3" s="10" t="s">
        <v>29</v>
      </c>
      <c r="B3" s="11" t="s">
        <v>30</v>
      </c>
      <c r="C3" s="12"/>
      <c r="D3" s="13">
        <v>2020</v>
      </c>
      <c r="E3" s="13">
        <v>2025</v>
      </c>
      <c r="F3" s="13">
        <v>2030</v>
      </c>
      <c r="G3" s="13">
        <v>2035</v>
      </c>
      <c r="H3" s="13">
        <v>2040</v>
      </c>
      <c r="I3" s="13">
        <v>2045</v>
      </c>
      <c r="J3" s="13">
        <v>2050</v>
      </c>
      <c r="L3" s="10" t="s">
        <v>29</v>
      </c>
      <c r="M3" s="11" t="s">
        <v>30</v>
      </c>
      <c r="N3" s="12"/>
      <c r="O3" s="13">
        <v>2020</v>
      </c>
      <c r="P3" s="13">
        <v>2025</v>
      </c>
      <c r="Q3" s="13">
        <v>2030</v>
      </c>
      <c r="R3" s="13">
        <v>2035</v>
      </c>
      <c r="S3" s="13">
        <v>2040</v>
      </c>
      <c r="T3" s="13">
        <v>2045</v>
      </c>
      <c r="U3" s="13">
        <v>2050</v>
      </c>
    </row>
    <row r="4" spans="1:21" x14ac:dyDescent="0.3">
      <c r="A4" s="14" t="s">
        <v>5</v>
      </c>
      <c r="B4" s="15" t="s">
        <v>31</v>
      </c>
      <c r="C4" s="16"/>
      <c r="D4" s="17">
        <v>4860.2</v>
      </c>
      <c r="E4" s="17">
        <v>3355.2</v>
      </c>
      <c r="F4" s="17">
        <v>3355.2</v>
      </c>
      <c r="G4" s="17">
        <v>3355.2</v>
      </c>
      <c r="H4" s="17">
        <v>3355.2</v>
      </c>
      <c r="I4" s="17">
        <v>3355.2</v>
      </c>
      <c r="J4" s="17">
        <v>2135.4</v>
      </c>
      <c r="L4" s="14" t="s">
        <v>5</v>
      </c>
      <c r="M4" s="15" t="s">
        <v>48</v>
      </c>
      <c r="N4" s="16"/>
      <c r="O4" s="17">
        <v>38317.816801679503</v>
      </c>
      <c r="P4" s="17">
        <v>26452.396801159401</v>
      </c>
      <c r="Q4" s="17">
        <v>26452.396801159401</v>
      </c>
      <c r="R4" s="17">
        <v>26452.396801159401</v>
      </c>
      <c r="S4" s="17">
        <v>26452.396801159401</v>
      </c>
      <c r="T4" s="17">
        <v>26452.396801159401</v>
      </c>
      <c r="U4" s="17">
        <v>16835.4936007379</v>
      </c>
    </row>
    <row r="5" spans="1:21" x14ac:dyDescent="0.3">
      <c r="A5" s="18" t="s">
        <v>32</v>
      </c>
      <c r="B5" s="19" t="s">
        <v>31</v>
      </c>
      <c r="C5" s="20"/>
      <c r="D5" s="17">
        <v>26388.100000000002</v>
      </c>
      <c r="E5" s="17">
        <v>25775.200000000001</v>
      </c>
      <c r="F5" s="17">
        <v>21578.919999999995</v>
      </c>
      <c r="G5" s="17">
        <v>18078.2</v>
      </c>
      <c r="H5" s="17">
        <v>0</v>
      </c>
      <c r="I5" s="17">
        <v>0</v>
      </c>
      <c r="J5" s="17">
        <v>0</v>
      </c>
      <c r="L5" s="18" t="s">
        <v>32</v>
      </c>
      <c r="M5" s="19" t="s">
        <v>48</v>
      </c>
      <c r="N5" s="20"/>
      <c r="O5" s="17">
        <v>70449.42790432059</v>
      </c>
      <c r="P5" s="17">
        <v>58305.219412832885</v>
      </c>
      <c r="Q5" s="17">
        <v>24561.805277608331</v>
      </c>
      <c r="R5" s="17">
        <v>19650.904656982111</v>
      </c>
      <c r="S5" s="17">
        <v>0</v>
      </c>
      <c r="T5" s="17">
        <v>0</v>
      </c>
      <c r="U5" s="17">
        <v>0</v>
      </c>
    </row>
    <row r="6" spans="1:21" x14ac:dyDescent="0.3">
      <c r="A6" s="18" t="s">
        <v>33</v>
      </c>
      <c r="B6" s="19" t="s">
        <v>31</v>
      </c>
      <c r="C6" s="20"/>
      <c r="D6" s="17">
        <v>0</v>
      </c>
      <c r="E6" s="17">
        <v>0</v>
      </c>
      <c r="F6" s="17">
        <v>0</v>
      </c>
      <c r="G6" s="17">
        <v>0</v>
      </c>
      <c r="H6" s="17">
        <v>21015.35</v>
      </c>
      <c r="I6" s="17">
        <v>21575.5</v>
      </c>
      <c r="J6" s="17">
        <v>21289.9</v>
      </c>
      <c r="L6" s="18" t="s">
        <v>33</v>
      </c>
      <c r="M6" s="19" t="s">
        <v>48</v>
      </c>
      <c r="N6" s="20"/>
      <c r="O6" s="17">
        <v>0</v>
      </c>
      <c r="P6" s="17">
        <v>0</v>
      </c>
      <c r="Q6" s="17">
        <v>0</v>
      </c>
      <c r="R6" s="17">
        <v>0</v>
      </c>
      <c r="S6" s="17">
        <v>3342.261778048708</v>
      </c>
      <c r="T6" s="17">
        <v>3675.0182673236004</v>
      </c>
      <c r="U6" s="17">
        <v>4152.5855243141459</v>
      </c>
    </row>
    <row r="7" spans="1:21" x14ac:dyDescent="0.3">
      <c r="A7" s="18" t="s">
        <v>34</v>
      </c>
      <c r="B7" s="19" t="s">
        <v>31</v>
      </c>
      <c r="C7" s="20"/>
      <c r="D7" s="17">
        <v>327</v>
      </c>
      <c r="E7" s="17">
        <v>327</v>
      </c>
      <c r="F7" s="17">
        <v>327</v>
      </c>
      <c r="G7" s="17">
        <v>327</v>
      </c>
      <c r="H7" s="17">
        <v>327</v>
      </c>
      <c r="I7" s="17">
        <v>275</v>
      </c>
      <c r="J7" s="17">
        <v>177.9</v>
      </c>
      <c r="L7" s="18" t="s">
        <v>34</v>
      </c>
      <c r="M7" s="19" t="s">
        <v>48</v>
      </c>
      <c r="N7" s="20"/>
      <c r="O7" s="17">
        <v>2721.2064001192771</v>
      </c>
      <c r="P7" s="17">
        <v>2721.2064001192771</v>
      </c>
      <c r="Q7" s="17">
        <v>2721.2064001192771</v>
      </c>
      <c r="R7" s="17">
        <v>2721.2064001192771</v>
      </c>
      <c r="S7" s="17">
        <v>2721.2064001192771</v>
      </c>
      <c r="T7" s="17">
        <v>2288.4624001003108</v>
      </c>
      <c r="U7" s="17">
        <v>1480.440000064895</v>
      </c>
    </row>
    <row r="8" spans="1:21" x14ac:dyDescent="0.3">
      <c r="A8" s="18" t="s">
        <v>35</v>
      </c>
      <c r="B8" s="19" t="s">
        <v>31</v>
      </c>
      <c r="C8" s="20"/>
      <c r="D8" s="17">
        <v>4268.8600000000006</v>
      </c>
      <c r="E8" s="17">
        <v>4268.8600000000006</v>
      </c>
      <c r="F8" s="17">
        <v>4609.8600000000006</v>
      </c>
      <c r="G8" s="17">
        <v>4609.8600000000006</v>
      </c>
      <c r="H8" s="17">
        <v>4613.1900000000005</v>
      </c>
      <c r="I8" s="17">
        <v>4613.1900000000005</v>
      </c>
      <c r="J8" s="17">
        <v>4613.1900000000005</v>
      </c>
      <c r="L8" s="18" t="s">
        <v>35</v>
      </c>
      <c r="M8" s="19" t="s">
        <v>48</v>
      </c>
      <c r="N8" s="20"/>
      <c r="O8" s="17">
        <v>27120.868058293319</v>
      </c>
      <c r="P8" s="17">
        <v>27011.13379381055</v>
      </c>
      <c r="Q8" s="17">
        <v>30857.066267753151</v>
      </c>
      <c r="R8" s="17">
        <v>30963.350198286862</v>
      </c>
      <c r="S8" s="17">
        <v>30044.921775120321</v>
      </c>
      <c r="T8" s="17">
        <v>30020.974168887093</v>
      </c>
      <c r="U8" s="17">
        <v>30009.422894769472</v>
      </c>
    </row>
    <row r="9" spans="1:21" x14ac:dyDescent="0.3">
      <c r="A9" s="18" t="s">
        <v>36</v>
      </c>
      <c r="B9" s="19" t="s">
        <v>31</v>
      </c>
      <c r="C9" s="20"/>
      <c r="D9" s="17">
        <v>1485</v>
      </c>
      <c r="E9" s="17">
        <v>1485</v>
      </c>
      <c r="F9" s="17">
        <v>1485</v>
      </c>
      <c r="G9" s="17">
        <v>1485</v>
      </c>
      <c r="H9" s="17">
        <v>1485</v>
      </c>
      <c r="I9" s="17">
        <v>1485</v>
      </c>
      <c r="J9" s="17">
        <v>1485</v>
      </c>
      <c r="L9" s="18" t="s">
        <v>36</v>
      </c>
      <c r="M9" s="19" t="s">
        <v>48</v>
      </c>
      <c r="N9" s="20"/>
      <c r="O9" s="17">
        <v>10360.541208927325</v>
      </c>
      <c r="P9" s="17">
        <v>10360.538447577715</v>
      </c>
      <c r="Q9" s="17">
        <v>10360.540167402702</v>
      </c>
      <c r="R9" s="17">
        <v>10360.535569091617</v>
      </c>
      <c r="S9" s="17">
        <v>10360.541133877461</v>
      </c>
      <c r="T9" s="17">
        <v>10360.535402492069</v>
      </c>
      <c r="U9" s="17">
        <v>10360.522663280772</v>
      </c>
    </row>
    <row r="10" spans="1:21" x14ac:dyDescent="0.3">
      <c r="A10" s="18" t="s">
        <v>37</v>
      </c>
      <c r="B10" s="19" t="s">
        <v>31</v>
      </c>
      <c r="C10" s="20"/>
      <c r="D10" s="17">
        <v>0</v>
      </c>
      <c r="E10" s="17">
        <v>0</v>
      </c>
      <c r="F10" s="17">
        <v>1250</v>
      </c>
      <c r="G10" s="17">
        <v>1250</v>
      </c>
      <c r="H10" s="17">
        <v>1250</v>
      </c>
      <c r="I10" s="17">
        <v>1250</v>
      </c>
      <c r="J10" s="17">
        <v>1250</v>
      </c>
      <c r="L10" s="18" t="s">
        <v>37</v>
      </c>
      <c r="M10" s="19" t="s">
        <v>48</v>
      </c>
      <c r="N10" s="20"/>
      <c r="O10" s="17">
        <v>0</v>
      </c>
      <c r="P10" s="17">
        <v>0</v>
      </c>
      <c r="Q10" s="17">
        <v>8759.9993992668406</v>
      </c>
      <c r="R10" s="17">
        <v>8760.0046701130796</v>
      </c>
      <c r="S10" s="17">
        <v>8759.9992346392901</v>
      </c>
      <c r="T10" s="17">
        <v>8760.0060301500598</v>
      </c>
      <c r="U10" s="17">
        <v>8760.0058105959088</v>
      </c>
    </row>
    <row r="11" spans="1:21" x14ac:dyDescent="0.3">
      <c r="A11" s="18" t="s">
        <v>38</v>
      </c>
      <c r="B11" s="19" t="s">
        <v>31</v>
      </c>
      <c r="C11" s="20"/>
      <c r="D11" s="17">
        <v>1916.9</v>
      </c>
      <c r="E11" s="17">
        <v>3292.48</v>
      </c>
      <c r="F11" s="17">
        <v>3814.0800000000004</v>
      </c>
      <c r="G11" s="17">
        <v>4263.3500000000004</v>
      </c>
      <c r="H11" s="17">
        <v>5845.4099999999971</v>
      </c>
      <c r="I11" s="17">
        <v>7780.6499999999987</v>
      </c>
      <c r="J11" s="17">
        <v>9445.2599999999984</v>
      </c>
      <c r="L11" s="18" t="s">
        <v>38</v>
      </c>
      <c r="M11" s="19" t="s">
        <v>48</v>
      </c>
      <c r="N11" s="20"/>
      <c r="O11" s="17">
        <v>4796.1883632501595</v>
      </c>
      <c r="P11" s="17">
        <v>8238.0029006487293</v>
      </c>
      <c r="Q11" s="17">
        <v>9873.3771121337777</v>
      </c>
      <c r="R11" s="17">
        <v>11228.535932669954</v>
      </c>
      <c r="S11" s="17">
        <v>16034.868769823162</v>
      </c>
      <c r="T11" s="17">
        <v>21853.698337453898</v>
      </c>
      <c r="U11" s="17">
        <v>26935.987922554119</v>
      </c>
    </row>
    <row r="12" spans="1:21" x14ac:dyDescent="0.3">
      <c r="A12" s="18" t="s">
        <v>39</v>
      </c>
      <c r="B12" s="19" t="s">
        <v>31</v>
      </c>
      <c r="C12" s="20"/>
      <c r="D12" s="17">
        <v>0</v>
      </c>
      <c r="E12" s="17">
        <v>0</v>
      </c>
      <c r="F12" s="17">
        <v>1759.85</v>
      </c>
      <c r="G12" s="17">
        <v>5796.48</v>
      </c>
      <c r="H12" s="17">
        <v>6396.79</v>
      </c>
      <c r="I12" s="17">
        <v>6396.79</v>
      </c>
      <c r="J12" s="17">
        <v>6396.8</v>
      </c>
      <c r="L12" s="18" t="s">
        <v>39</v>
      </c>
      <c r="M12" s="19" t="s">
        <v>48</v>
      </c>
      <c r="N12" s="20"/>
      <c r="O12" s="17">
        <v>0</v>
      </c>
      <c r="P12" s="17">
        <v>0</v>
      </c>
      <c r="Q12" s="17">
        <v>6943.6651128131407</v>
      </c>
      <c r="R12" s="17">
        <v>22810.498676458192</v>
      </c>
      <c r="S12" s="17">
        <v>25130.374657566801</v>
      </c>
      <c r="T12" s="17">
        <v>24915.912612082502</v>
      </c>
      <c r="U12" s="17">
        <v>24930.7584950606</v>
      </c>
    </row>
    <row r="13" spans="1:21" x14ac:dyDescent="0.3">
      <c r="A13" s="18" t="s">
        <v>40</v>
      </c>
      <c r="B13" s="19" t="s">
        <v>31</v>
      </c>
      <c r="C13" s="20"/>
      <c r="D13" s="17">
        <v>0</v>
      </c>
      <c r="E13" s="17">
        <v>1826</v>
      </c>
      <c r="F13" s="17">
        <v>6200</v>
      </c>
      <c r="G13" s="17">
        <v>9906.4</v>
      </c>
      <c r="H13" s="17">
        <v>14363.650000000001</v>
      </c>
      <c r="I13" s="17">
        <v>16392.509999999998</v>
      </c>
      <c r="J13" s="17">
        <v>16392.589999999997</v>
      </c>
      <c r="L13" s="18" t="s">
        <v>40</v>
      </c>
      <c r="M13" s="19" t="s">
        <v>48</v>
      </c>
      <c r="N13" s="20"/>
      <c r="O13" s="17">
        <v>0</v>
      </c>
      <c r="P13" s="17">
        <v>7611.0293421366696</v>
      </c>
      <c r="Q13" s="17">
        <v>25656.99376878592</v>
      </c>
      <c r="R13" s="17">
        <v>41015.964262560832</v>
      </c>
      <c r="S13" s="17">
        <v>59777.950980425201</v>
      </c>
      <c r="T13" s="17">
        <v>68286.810190335993</v>
      </c>
      <c r="U13" s="17">
        <v>68521.521504034172</v>
      </c>
    </row>
    <row r="14" spans="1:21" x14ac:dyDescent="0.3">
      <c r="A14" s="18" t="s">
        <v>41</v>
      </c>
      <c r="B14" s="19" t="s">
        <v>31</v>
      </c>
      <c r="C14" s="20"/>
      <c r="D14" s="17">
        <v>2591.84</v>
      </c>
      <c r="E14" s="17">
        <v>8201.4700000000012</v>
      </c>
      <c r="F14" s="17">
        <v>18851.97</v>
      </c>
      <c r="G14" s="17">
        <v>28993.940000000002</v>
      </c>
      <c r="H14" s="17">
        <v>43431.95</v>
      </c>
      <c r="I14" s="17">
        <v>53088.549999999996</v>
      </c>
      <c r="J14" s="17">
        <v>64621.08</v>
      </c>
      <c r="L14" s="18" t="s">
        <v>41</v>
      </c>
      <c r="M14" s="19" t="s">
        <v>48</v>
      </c>
      <c r="N14" s="20"/>
      <c r="O14" s="17">
        <v>3908.3566481261523</v>
      </c>
      <c r="P14" s="17">
        <v>13086.9008853749</v>
      </c>
      <c r="Q14" s="17">
        <v>32964.639999354833</v>
      </c>
      <c r="R14" s="17">
        <v>52780.975238022394</v>
      </c>
      <c r="S14" s="17">
        <v>80619.969541079321</v>
      </c>
      <c r="T14" s="17">
        <v>100947.77567825445</v>
      </c>
      <c r="U14" s="17">
        <v>125291.56103931893</v>
      </c>
    </row>
    <row r="15" spans="1:21" x14ac:dyDescent="0.3">
      <c r="A15" s="18" t="s">
        <v>42</v>
      </c>
      <c r="B15" s="19" t="s">
        <v>31</v>
      </c>
      <c r="C15" s="20"/>
      <c r="D15" s="17">
        <v>750</v>
      </c>
      <c r="E15" s="17">
        <v>1500.01</v>
      </c>
      <c r="F15" s="17">
        <v>3000.0599999999995</v>
      </c>
      <c r="G15" s="17">
        <v>5791.0199999999995</v>
      </c>
      <c r="H15" s="17">
        <v>10713.169999999998</v>
      </c>
      <c r="I15" s="17">
        <v>17046.02</v>
      </c>
      <c r="J15" s="17">
        <v>21464.920000000002</v>
      </c>
      <c r="L15" s="18" t="s">
        <v>42</v>
      </c>
      <c r="M15" s="19" t="s">
        <v>48</v>
      </c>
      <c r="N15" s="20"/>
      <c r="O15" s="17">
        <v>-16.364502705826744</v>
      </c>
      <c r="P15" s="17">
        <v>46.679415226597726</v>
      </c>
      <c r="Q15" s="17">
        <v>-774.28839014478206</v>
      </c>
      <c r="R15" s="17">
        <v>-1543.0934207814203</v>
      </c>
      <c r="S15" s="17">
        <v>-2195.5460029484348</v>
      </c>
      <c r="T15" s="17">
        <v>-3406.1497828434981</v>
      </c>
      <c r="U15" s="17">
        <v>-4318.6474024456629</v>
      </c>
    </row>
    <row r="16" spans="1:21" x14ac:dyDescent="0.3">
      <c r="A16" s="21" t="s">
        <v>43</v>
      </c>
      <c r="B16" s="22" t="s">
        <v>31</v>
      </c>
      <c r="C16" s="23"/>
      <c r="D16" s="17">
        <v>1435.3999999999999</v>
      </c>
      <c r="E16" s="17">
        <v>1435.3999999999999</v>
      </c>
      <c r="F16" s="17">
        <v>1435.3999999999999</v>
      </c>
      <c r="G16" s="17">
        <v>1435.3999999999999</v>
      </c>
      <c r="H16" s="17">
        <v>1435.3999999999999</v>
      </c>
      <c r="I16" s="17">
        <v>1435.3999999999999</v>
      </c>
      <c r="J16" s="17">
        <v>1435.3999999999999</v>
      </c>
      <c r="L16" s="21" t="s">
        <v>43</v>
      </c>
      <c r="M16" s="22" t="s">
        <v>48</v>
      </c>
      <c r="N16" s="23"/>
      <c r="O16" s="17">
        <v>-73.594298499965504</v>
      </c>
      <c r="P16" s="17">
        <v>-50.000414385726799</v>
      </c>
      <c r="Q16" s="17">
        <v>-232.76928728646618</v>
      </c>
      <c r="R16" s="17">
        <v>-123.3772413439124</v>
      </c>
      <c r="S16" s="17">
        <v>-347.82185913417999</v>
      </c>
      <c r="T16" s="17">
        <v>-379.57443817514195</v>
      </c>
      <c r="U16" s="17">
        <v>-476.33678355745235</v>
      </c>
    </row>
    <row r="17" spans="1:21" x14ac:dyDescent="0.3">
      <c r="L17" s="38" t="s">
        <v>49</v>
      </c>
      <c r="M17" s="19" t="s">
        <v>48</v>
      </c>
      <c r="N17" s="20"/>
      <c r="O17" s="39">
        <v>4694.4528757499702</v>
      </c>
      <c r="P17" s="39">
        <v>3826.7322772185998</v>
      </c>
      <c r="Q17" s="39">
        <v>2308.6485926184905</v>
      </c>
      <c r="R17" s="39">
        <v>4572.8033436026635</v>
      </c>
      <c r="S17" s="39">
        <v>13545.205866205752</v>
      </c>
      <c r="T17" s="39">
        <v>14265.54860507611</v>
      </c>
      <c r="U17" s="39">
        <v>14817.576134633489</v>
      </c>
    </row>
    <row r="18" spans="1:21" x14ac:dyDescent="0.3">
      <c r="L18" s="40" t="s">
        <v>50</v>
      </c>
      <c r="M18" s="22" t="s">
        <v>48</v>
      </c>
      <c r="N18" s="23"/>
      <c r="O18" s="39">
        <v>-3319.6928015820031</v>
      </c>
      <c r="P18" s="39">
        <v>-6628.3233751572388</v>
      </c>
      <c r="Q18" s="39">
        <v>-10716.401140780275</v>
      </c>
      <c r="R18" s="39">
        <v>-13457.740649313588</v>
      </c>
      <c r="S18" s="39">
        <v>-13545.199174597175</v>
      </c>
      <c r="T18" s="39">
        <v>-14265.570790737347</v>
      </c>
      <c r="U18" s="39">
        <v>-14817.627876298377</v>
      </c>
    </row>
    <row r="19" spans="1:21" x14ac:dyDescent="0.3">
      <c r="L19" s="40" t="s">
        <v>22</v>
      </c>
      <c r="M19" s="22" t="s">
        <v>48</v>
      </c>
      <c r="N19" s="23"/>
      <c r="O19" s="39">
        <v>158963.40286449317</v>
      </c>
      <c r="P19" s="39">
        <v>150985.13336818916</v>
      </c>
      <c r="Q19" s="39">
        <v>169743.74209460613</v>
      </c>
      <c r="R19" s="39">
        <v>216201.10098016527</v>
      </c>
      <c r="S19" s="39">
        <v>260708.05747607377</v>
      </c>
      <c r="T19" s="39">
        <v>293785.65929368202</v>
      </c>
      <c r="U19" s="39">
        <v>312488.38071354787</v>
      </c>
    </row>
    <row r="21" spans="1:21" x14ac:dyDescent="0.3">
      <c r="A21" s="10" t="s">
        <v>44</v>
      </c>
      <c r="B21" s="11" t="s">
        <v>30</v>
      </c>
      <c r="C21" s="12"/>
      <c r="D21" s="13">
        <v>2020</v>
      </c>
      <c r="E21" s="13">
        <v>2025</v>
      </c>
      <c r="F21" s="13">
        <v>2030</v>
      </c>
      <c r="G21" s="13">
        <v>2035</v>
      </c>
      <c r="H21" s="13">
        <v>2040</v>
      </c>
      <c r="I21" s="13">
        <v>2045</v>
      </c>
      <c r="J21" s="13">
        <v>2050</v>
      </c>
      <c r="L21" s="10" t="s">
        <v>44</v>
      </c>
      <c r="M21" s="11" t="s">
        <v>30</v>
      </c>
      <c r="N21" s="12"/>
      <c r="O21" s="13">
        <v>2020</v>
      </c>
      <c r="P21" s="13">
        <v>2025</v>
      </c>
      <c r="Q21" s="13">
        <v>2030</v>
      </c>
      <c r="R21" s="13">
        <v>2035</v>
      </c>
      <c r="S21" s="13">
        <v>2040</v>
      </c>
      <c r="T21" s="13">
        <v>2045</v>
      </c>
      <c r="U21" s="13">
        <v>2050</v>
      </c>
    </row>
    <row r="22" spans="1:21" x14ac:dyDescent="0.3">
      <c r="A22" s="14" t="s">
        <v>5</v>
      </c>
      <c r="B22" s="15" t="s">
        <v>31</v>
      </c>
      <c r="C22" s="16"/>
      <c r="D22" s="17">
        <v>4860.2</v>
      </c>
      <c r="E22" s="17">
        <v>3355.2</v>
      </c>
      <c r="F22" s="17">
        <v>3355.2</v>
      </c>
      <c r="G22" s="17">
        <v>3355.2</v>
      </c>
      <c r="H22" s="17">
        <v>3355.2</v>
      </c>
      <c r="I22" s="17">
        <v>3355.2</v>
      </c>
      <c r="J22" s="17">
        <v>2135.4</v>
      </c>
      <c r="L22" s="14" t="s">
        <v>5</v>
      </c>
      <c r="M22" s="15" t="s">
        <v>48</v>
      </c>
      <c r="N22" s="16"/>
      <c r="O22" s="17">
        <v>38317.816801679503</v>
      </c>
      <c r="P22" s="17">
        <v>26452.396801159401</v>
      </c>
      <c r="Q22" s="17">
        <v>26452.396801159401</v>
      </c>
      <c r="R22" s="17">
        <v>26452.396801159401</v>
      </c>
      <c r="S22" s="17">
        <v>26452.396801159401</v>
      </c>
      <c r="T22" s="17">
        <v>26452.396801159401</v>
      </c>
      <c r="U22" s="17">
        <v>16835.4936007379</v>
      </c>
    </row>
    <row r="23" spans="1:21" x14ac:dyDescent="0.3">
      <c r="A23" s="18" t="s">
        <v>32</v>
      </c>
      <c r="B23" s="19" t="s">
        <v>31</v>
      </c>
      <c r="C23" s="20"/>
      <c r="D23" s="17">
        <v>26388.100000000002</v>
      </c>
      <c r="E23" s="17">
        <v>25775.200000000001</v>
      </c>
      <c r="F23" s="17">
        <v>22397.679999999997</v>
      </c>
      <c r="G23" s="17">
        <v>14292.330000000002</v>
      </c>
      <c r="H23" s="17">
        <v>0</v>
      </c>
      <c r="I23" s="17">
        <v>0</v>
      </c>
      <c r="J23" s="17">
        <v>0</v>
      </c>
      <c r="L23" s="18" t="s">
        <v>32</v>
      </c>
      <c r="M23" s="19" t="s">
        <v>48</v>
      </c>
      <c r="N23" s="20"/>
      <c r="O23" s="17">
        <v>70460.574495085908</v>
      </c>
      <c r="P23" s="17">
        <v>57868.726076256477</v>
      </c>
      <c r="Q23" s="17">
        <v>25668.425778305529</v>
      </c>
      <c r="R23" s="17">
        <v>21230.791468046962</v>
      </c>
      <c r="S23" s="17">
        <v>0</v>
      </c>
      <c r="T23" s="17">
        <v>0</v>
      </c>
      <c r="U23" s="17">
        <v>0</v>
      </c>
    </row>
    <row r="24" spans="1:21" x14ac:dyDescent="0.3">
      <c r="A24" s="18" t="s">
        <v>33</v>
      </c>
      <c r="B24" s="19" t="s">
        <v>31</v>
      </c>
      <c r="C24" s="20"/>
      <c r="D24" s="17">
        <v>0</v>
      </c>
      <c r="E24" s="17">
        <v>0</v>
      </c>
      <c r="F24" s="17">
        <v>0</v>
      </c>
      <c r="G24" s="17">
        <v>5489.27</v>
      </c>
      <c r="H24" s="17">
        <v>23521.589999999997</v>
      </c>
      <c r="I24" s="17">
        <v>25230.200000000004</v>
      </c>
      <c r="J24" s="17">
        <v>25359.33</v>
      </c>
      <c r="L24" s="18" t="s">
        <v>33</v>
      </c>
      <c r="M24" s="19" t="s">
        <v>48</v>
      </c>
      <c r="N24" s="20"/>
      <c r="O24" s="17">
        <v>0</v>
      </c>
      <c r="P24" s="17">
        <v>0</v>
      </c>
      <c r="Q24" s="17">
        <v>0</v>
      </c>
      <c r="R24" s="17">
        <v>0</v>
      </c>
      <c r="S24" s="17">
        <v>4439.5271773271261</v>
      </c>
      <c r="T24" s="17">
        <v>5418.7916814736864</v>
      </c>
      <c r="U24" s="17">
        <v>6398.9417049758113</v>
      </c>
    </row>
    <row r="25" spans="1:21" x14ac:dyDescent="0.3">
      <c r="A25" s="18" t="s">
        <v>34</v>
      </c>
      <c r="B25" s="19" t="s">
        <v>31</v>
      </c>
      <c r="C25" s="20"/>
      <c r="D25" s="17">
        <v>327</v>
      </c>
      <c r="E25" s="17">
        <v>327</v>
      </c>
      <c r="F25" s="17">
        <v>327</v>
      </c>
      <c r="G25" s="17">
        <v>327</v>
      </c>
      <c r="H25" s="17">
        <v>327</v>
      </c>
      <c r="I25" s="17">
        <v>275</v>
      </c>
      <c r="J25" s="17">
        <v>177.9</v>
      </c>
      <c r="L25" s="18" t="s">
        <v>34</v>
      </c>
      <c r="M25" s="19" t="s">
        <v>48</v>
      </c>
      <c r="N25" s="20"/>
      <c r="O25" s="17">
        <v>2721.2064001192771</v>
      </c>
      <c r="P25" s="17">
        <v>2721.2064001192771</v>
      </c>
      <c r="Q25" s="17">
        <v>2721.2064001192771</v>
      </c>
      <c r="R25" s="17">
        <v>2721.2064001192771</v>
      </c>
      <c r="S25" s="17">
        <v>2721.2064001192771</v>
      </c>
      <c r="T25" s="17">
        <v>2288.4624001003108</v>
      </c>
      <c r="U25" s="17">
        <v>1480.440000064895</v>
      </c>
    </row>
    <row r="26" spans="1:21" x14ac:dyDescent="0.3">
      <c r="A26" s="18" t="s">
        <v>35</v>
      </c>
      <c r="B26" s="19" t="s">
        <v>31</v>
      </c>
      <c r="C26" s="20"/>
      <c r="D26" s="17">
        <v>4268.8600000000006</v>
      </c>
      <c r="E26" s="17">
        <v>4268.8600000000006</v>
      </c>
      <c r="F26" s="17">
        <v>4609.8600000000006</v>
      </c>
      <c r="G26" s="17">
        <v>4613.1900000000005</v>
      </c>
      <c r="H26" s="17">
        <v>4613.1900000000005</v>
      </c>
      <c r="I26" s="17">
        <v>4613.1900000000005</v>
      </c>
      <c r="J26" s="17">
        <v>4613.1900000000005</v>
      </c>
      <c r="L26" s="18" t="s">
        <v>35</v>
      </c>
      <c r="M26" s="19" t="s">
        <v>48</v>
      </c>
      <c r="N26" s="20"/>
      <c r="O26" s="17">
        <v>27121.229240618235</v>
      </c>
      <c r="P26" s="17">
        <v>26994.79700518991</v>
      </c>
      <c r="Q26" s="17">
        <v>30870.341190035961</v>
      </c>
      <c r="R26" s="17">
        <v>30993.342435532286</v>
      </c>
      <c r="S26" s="17">
        <v>29982.217392021201</v>
      </c>
      <c r="T26" s="17">
        <v>29995.662379740901</v>
      </c>
      <c r="U26" s="17">
        <v>29997.188821223073</v>
      </c>
    </row>
    <row r="27" spans="1:21" x14ac:dyDescent="0.3">
      <c r="A27" s="18" t="s">
        <v>36</v>
      </c>
      <c r="B27" s="19" t="s">
        <v>31</v>
      </c>
      <c r="C27" s="20"/>
      <c r="D27" s="17">
        <v>1485</v>
      </c>
      <c r="E27" s="17">
        <v>1485</v>
      </c>
      <c r="F27" s="17">
        <v>1485</v>
      </c>
      <c r="G27" s="17">
        <v>1485</v>
      </c>
      <c r="H27" s="17">
        <v>1485</v>
      </c>
      <c r="I27" s="17">
        <v>1485</v>
      </c>
      <c r="J27" s="17">
        <v>1485</v>
      </c>
      <c r="L27" s="18" t="s">
        <v>36</v>
      </c>
      <c r="M27" s="19" t="s">
        <v>48</v>
      </c>
      <c r="N27" s="20"/>
      <c r="O27" s="17">
        <v>10360.5424283063</v>
      </c>
      <c r="P27" s="17">
        <v>10360.540082972919</v>
      </c>
      <c r="Q27" s="17">
        <v>10360.533627988132</v>
      </c>
      <c r="R27" s="17">
        <v>10360.533637234388</v>
      </c>
      <c r="S27" s="17">
        <v>10360.529345874274</v>
      </c>
      <c r="T27" s="17">
        <v>10360.536695743731</v>
      </c>
      <c r="U27" s="17">
        <v>10360.530222271429</v>
      </c>
    </row>
    <row r="28" spans="1:21" x14ac:dyDescent="0.3">
      <c r="A28" s="18" t="s">
        <v>37</v>
      </c>
      <c r="B28" s="19" t="s">
        <v>31</v>
      </c>
      <c r="C28" s="20"/>
      <c r="D28" s="17">
        <v>0</v>
      </c>
      <c r="E28" s="17">
        <v>0</v>
      </c>
      <c r="F28" s="17">
        <v>1250</v>
      </c>
      <c r="G28" s="17">
        <v>1250</v>
      </c>
      <c r="H28" s="17">
        <v>1250</v>
      </c>
      <c r="I28" s="17">
        <v>1250</v>
      </c>
      <c r="J28" s="17">
        <v>1250</v>
      </c>
      <c r="L28" s="18" t="s">
        <v>37</v>
      </c>
      <c r="M28" s="19" t="s">
        <v>48</v>
      </c>
      <c r="N28" s="20"/>
      <c r="O28" s="17">
        <v>0</v>
      </c>
      <c r="P28" s="17">
        <v>0</v>
      </c>
      <c r="Q28" s="17">
        <v>8760.00065894822</v>
      </c>
      <c r="R28" s="17">
        <v>8760.0012470569</v>
      </c>
      <c r="S28" s="17">
        <v>8760.001901746391</v>
      </c>
      <c r="T28" s="17">
        <v>8760.008682117199</v>
      </c>
      <c r="U28" s="17">
        <v>8760.0023562109091</v>
      </c>
    </row>
    <row r="29" spans="1:21" x14ac:dyDescent="0.3">
      <c r="A29" s="18" t="s">
        <v>38</v>
      </c>
      <c r="B29" s="19" t="s">
        <v>31</v>
      </c>
      <c r="C29" s="20"/>
      <c r="D29" s="17">
        <v>1916.9</v>
      </c>
      <c r="E29" s="17">
        <v>3292.48</v>
      </c>
      <c r="F29" s="17">
        <v>4600.0600000000013</v>
      </c>
      <c r="G29" s="17">
        <v>5219.9500000000007</v>
      </c>
      <c r="H29" s="17">
        <v>6125.8499999999985</v>
      </c>
      <c r="I29" s="17">
        <v>8250.119999999999</v>
      </c>
      <c r="J29" s="17">
        <v>10153.699999999999</v>
      </c>
      <c r="L29" s="18" t="s">
        <v>38</v>
      </c>
      <c r="M29" s="19" t="s">
        <v>48</v>
      </c>
      <c r="N29" s="20"/>
      <c r="O29" s="17">
        <v>4796.19192832723</v>
      </c>
      <c r="P29" s="17">
        <v>8238.0056622925895</v>
      </c>
      <c r="Q29" s="17">
        <v>12296.277378361969</v>
      </c>
      <c r="R29" s="17">
        <v>14129.971853804687</v>
      </c>
      <c r="S29" s="17">
        <v>16799.354133481531</v>
      </c>
      <c r="T29" s="17">
        <v>23199.945997719566</v>
      </c>
      <c r="U29" s="17">
        <v>28946.757869957659</v>
      </c>
    </row>
    <row r="30" spans="1:21" x14ac:dyDescent="0.3">
      <c r="A30" s="18" t="s">
        <v>39</v>
      </c>
      <c r="B30" s="19" t="s">
        <v>31</v>
      </c>
      <c r="C30" s="20"/>
      <c r="D30" s="17">
        <v>0</v>
      </c>
      <c r="E30" s="17">
        <v>0</v>
      </c>
      <c r="F30" s="17">
        <v>2421.0700000000002</v>
      </c>
      <c r="G30" s="17">
        <v>5448.1900000000005</v>
      </c>
      <c r="H30" s="17">
        <v>6396.7800000000007</v>
      </c>
      <c r="I30" s="17">
        <v>6592.9400000000005</v>
      </c>
      <c r="J30" s="17">
        <v>6592.9400000000005</v>
      </c>
      <c r="L30" s="18" t="s">
        <v>39</v>
      </c>
      <c r="M30" s="19" t="s">
        <v>48</v>
      </c>
      <c r="N30" s="20"/>
      <c r="O30" s="17">
        <v>0</v>
      </c>
      <c r="P30" s="17">
        <v>0</v>
      </c>
      <c r="Q30" s="17">
        <v>9544.3170417288802</v>
      </c>
      <c r="R30" s="17">
        <v>21388.884086597332</v>
      </c>
      <c r="S30" s="17">
        <v>25002.263035202202</v>
      </c>
      <c r="T30" s="17">
        <v>25563.203837768975</v>
      </c>
      <c r="U30" s="17">
        <v>25546.196747948688</v>
      </c>
    </row>
    <row r="31" spans="1:21" x14ac:dyDescent="0.3">
      <c r="A31" s="18" t="s">
        <v>40</v>
      </c>
      <c r="B31" s="19" t="s">
        <v>31</v>
      </c>
      <c r="C31" s="20"/>
      <c r="D31" s="17">
        <v>0</v>
      </c>
      <c r="E31" s="17">
        <v>1826</v>
      </c>
      <c r="F31" s="17">
        <v>6600</v>
      </c>
      <c r="G31" s="17">
        <v>10422.76</v>
      </c>
      <c r="H31" s="17">
        <v>16756.489999999998</v>
      </c>
      <c r="I31" s="17">
        <v>19277.82</v>
      </c>
      <c r="J31" s="17">
        <v>19277.830000000002</v>
      </c>
      <c r="L31" s="18" t="s">
        <v>40</v>
      </c>
      <c r="M31" s="19" t="s">
        <v>48</v>
      </c>
      <c r="N31" s="20"/>
      <c r="O31" s="17">
        <v>0</v>
      </c>
      <c r="P31" s="17">
        <v>7611.0392303809203</v>
      </c>
      <c r="Q31" s="17">
        <v>27293.3506792673</v>
      </c>
      <c r="R31" s="17">
        <v>43152.868559441173</v>
      </c>
      <c r="S31" s="17">
        <v>69388.445790199359</v>
      </c>
      <c r="T31" s="17">
        <v>79539.796831110711</v>
      </c>
      <c r="U31" s="17">
        <v>80046.08935985135</v>
      </c>
    </row>
    <row r="32" spans="1:21" x14ac:dyDescent="0.3">
      <c r="A32" s="18" t="s">
        <v>41</v>
      </c>
      <c r="B32" s="19" t="s">
        <v>31</v>
      </c>
      <c r="C32" s="20"/>
      <c r="D32" s="17">
        <v>2591.84</v>
      </c>
      <c r="E32" s="17">
        <v>8201.4700000000012</v>
      </c>
      <c r="F32" s="17">
        <v>16762.46</v>
      </c>
      <c r="G32" s="17">
        <v>28625.439999999999</v>
      </c>
      <c r="H32" s="17">
        <v>41420.310000000005</v>
      </c>
      <c r="I32" s="17">
        <v>49041.979999999989</v>
      </c>
      <c r="J32" s="17">
        <v>60604.13</v>
      </c>
      <c r="L32" s="18" t="s">
        <v>41</v>
      </c>
      <c r="M32" s="19" t="s">
        <v>48</v>
      </c>
      <c r="N32" s="20"/>
      <c r="O32" s="17">
        <v>3908.355256130696</v>
      </c>
      <c r="P32" s="17">
        <v>13086.910811783966</v>
      </c>
      <c r="Q32" s="17">
        <v>28595.686578981265</v>
      </c>
      <c r="R32" s="17">
        <v>51328.322396949254</v>
      </c>
      <c r="S32" s="17">
        <v>75966.090521392369</v>
      </c>
      <c r="T32" s="17">
        <v>92093.940846345169</v>
      </c>
      <c r="U32" s="17">
        <v>116044.46121123261</v>
      </c>
    </row>
    <row r="33" spans="1:21" x14ac:dyDescent="0.3">
      <c r="A33" s="18" t="s">
        <v>42</v>
      </c>
      <c r="B33" s="19" t="s">
        <v>31</v>
      </c>
      <c r="C33" s="20"/>
      <c r="D33" s="17">
        <v>750.02</v>
      </c>
      <c r="E33" s="17">
        <v>1500.02</v>
      </c>
      <c r="F33" s="17">
        <v>3000.0600000000004</v>
      </c>
      <c r="G33" s="17">
        <v>8089.9500000000007</v>
      </c>
      <c r="H33" s="17">
        <v>12207.02</v>
      </c>
      <c r="I33" s="17">
        <v>16382.720000000001</v>
      </c>
      <c r="J33" s="17">
        <v>19212.41</v>
      </c>
      <c r="L33" s="18" t="s">
        <v>42</v>
      </c>
      <c r="M33" s="19" t="s">
        <v>48</v>
      </c>
      <c r="N33" s="20"/>
      <c r="O33" s="17">
        <v>-15.827632619585852</v>
      </c>
      <c r="P33" s="17">
        <v>65.955794374703785</v>
      </c>
      <c r="Q33" s="17">
        <v>-821.78575466548853</v>
      </c>
      <c r="R33" s="17">
        <v>-1874.5951001577666</v>
      </c>
      <c r="S33" s="17">
        <v>-2442.6132125180739</v>
      </c>
      <c r="T33" s="17">
        <v>-3249.067520321441</v>
      </c>
      <c r="U33" s="17">
        <v>-4080.5904127587009</v>
      </c>
    </row>
    <row r="34" spans="1:21" x14ac:dyDescent="0.3">
      <c r="A34" s="21" t="s">
        <v>43</v>
      </c>
      <c r="B34" s="22" t="s">
        <v>31</v>
      </c>
      <c r="C34" s="23"/>
      <c r="D34" s="17">
        <v>1435.3999999999999</v>
      </c>
      <c r="E34" s="17">
        <v>1435.3999999999999</v>
      </c>
      <c r="F34" s="17">
        <v>1435.3999999999999</v>
      </c>
      <c r="G34" s="17">
        <v>1435.3999999999999</v>
      </c>
      <c r="H34" s="17">
        <v>1435.3999999999999</v>
      </c>
      <c r="I34" s="17">
        <v>1435.3999999999999</v>
      </c>
      <c r="J34" s="17">
        <v>1435.3999999999999</v>
      </c>
      <c r="L34" s="21" t="s">
        <v>43</v>
      </c>
      <c r="M34" s="22" t="s">
        <v>48</v>
      </c>
      <c r="N34" s="23"/>
      <c r="O34" s="17">
        <v>-74.042604392680303</v>
      </c>
      <c r="P34" s="17">
        <v>-63.711580641990295</v>
      </c>
      <c r="Q34" s="17">
        <v>-222.99158921908111</v>
      </c>
      <c r="R34" s="17">
        <v>-114.52132090843091</v>
      </c>
      <c r="S34" s="17">
        <v>-287.821858578741</v>
      </c>
      <c r="T34" s="17">
        <v>-310.1543992951751</v>
      </c>
      <c r="U34" s="17">
        <v>-394.97272220455068</v>
      </c>
    </row>
    <row r="35" spans="1:21" x14ac:dyDescent="0.3">
      <c r="L35" s="38" t="s">
        <v>49</v>
      </c>
      <c r="M35" s="19" t="s">
        <v>48</v>
      </c>
      <c r="N35" s="20"/>
      <c r="O35" s="39">
        <v>4695.1878702624608</v>
      </c>
      <c r="P35" s="39">
        <v>3832.1471742096955</v>
      </c>
      <c r="Q35" s="39">
        <v>3330.3214894607609</v>
      </c>
      <c r="R35" s="39">
        <v>5004.8701316282968</v>
      </c>
      <c r="S35" s="39">
        <v>13978.025346263121</v>
      </c>
      <c r="T35" s="39">
        <v>14458.736029917909</v>
      </c>
      <c r="U35" s="39">
        <v>15072.684172605721</v>
      </c>
    </row>
    <row r="36" spans="1:21" x14ac:dyDescent="0.3">
      <c r="L36" s="40" t="s">
        <v>50</v>
      </c>
      <c r="M36" s="22" t="s">
        <v>48</v>
      </c>
      <c r="N36" s="23"/>
      <c r="O36" s="39">
        <v>-3319.3042451224055</v>
      </c>
      <c r="P36" s="39">
        <v>-6656.9920950772776</v>
      </c>
      <c r="Q36" s="39">
        <v>-11479.502421345693</v>
      </c>
      <c r="R36" s="39">
        <v>-14461.429814313533</v>
      </c>
      <c r="S36" s="39">
        <v>-13978.054389179058</v>
      </c>
      <c r="T36" s="39">
        <v>-14458.74856345943</v>
      </c>
      <c r="U36" s="39">
        <v>-15072.71309790592</v>
      </c>
    </row>
    <row r="37" spans="1:21" x14ac:dyDescent="0.3">
      <c r="L37" s="40" t="s">
        <v>22</v>
      </c>
      <c r="M37" s="22" t="s">
        <v>48</v>
      </c>
      <c r="N37" s="23"/>
      <c r="O37" s="39">
        <v>158973.36888633782</v>
      </c>
      <c r="P37" s="39">
        <v>150511.72590352735</v>
      </c>
      <c r="Q37" s="39">
        <v>173371.29003969827</v>
      </c>
      <c r="R37" s="39">
        <v>219076.04097120202</v>
      </c>
      <c r="S37" s="39">
        <v>267142.84680834576</v>
      </c>
      <c r="T37" s="39">
        <v>300115.13742809481</v>
      </c>
      <c r="U37" s="39">
        <v>319942.30182456976</v>
      </c>
    </row>
    <row r="39" spans="1:21" x14ac:dyDescent="0.3">
      <c r="A39" s="10" t="s">
        <v>45</v>
      </c>
      <c r="B39" s="11" t="s">
        <v>30</v>
      </c>
      <c r="C39" s="12"/>
      <c r="D39" s="13">
        <v>2020</v>
      </c>
      <c r="E39" s="13">
        <v>2025</v>
      </c>
      <c r="F39" s="13">
        <v>2030</v>
      </c>
      <c r="G39" s="13">
        <v>2035</v>
      </c>
      <c r="H39" s="13">
        <v>2040</v>
      </c>
      <c r="I39" s="13">
        <v>2045</v>
      </c>
      <c r="J39" s="13">
        <v>2050</v>
      </c>
      <c r="L39" s="10" t="s">
        <v>45</v>
      </c>
      <c r="M39" s="11" t="s">
        <v>30</v>
      </c>
      <c r="N39" s="12"/>
      <c r="O39" s="13">
        <v>2020</v>
      </c>
      <c r="P39" s="13">
        <v>2025</v>
      </c>
      <c r="Q39" s="13">
        <v>2030</v>
      </c>
      <c r="R39" s="13">
        <v>2035</v>
      </c>
      <c r="S39" s="13">
        <v>2040</v>
      </c>
      <c r="T39" s="13">
        <v>2045</v>
      </c>
      <c r="U39" s="13">
        <v>2050</v>
      </c>
    </row>
    <row r="40" spans="1:21" x14ac:dyDescent="0.3">
      <c r="A40" s="14" t="s">
        <v>5</v>
      </c>
      <c r="B40" s="15" t="s">
        <v>31</v>
      </c>
      <c r="C40" s="16"/>
      <c r="D40" s="17">
        <v>4860.2</v>
      </c>
      <c r="E40" s="17">
        <v>3355.2</v>
      </c>
      <c r="F40" s="17">
        <v>3355.2</v>
      </c>
      <c r="G40" s="17">
        <v>3355.2</v>
      </c>
      <c r="H40" s="17">
        <v>3355.2</v>
      </c>
      <c r="I40" s="17">
        <v>3355.2</v>
      </c>
      <c r="J40" s="17">
        <v>2135.4</v>
      </c>
      <c r="L40" s="14" t="s">
        <v>5</v>
      </c>
      <c r="M40" s="15" t="s">
        <v>48</v>
      </c>
      <c r="N40" s="16"/>
      <c r="O40" s="17">
        <v>38317.816801679604</v>
      </c>
      <c r="P40" s="17">
        <v>26452.396801159503</v>
      </c>
      <c r="Q40" s="17">
        <v>26452.396801159503</v>
      </c>
      <c r="R40" s="17">
        <v>26452.396801159503</v>
      </c>
      <c r="S40" s="17">
        <v>26452.396801159503</v>
      </c>
      <c r="T40" s="17">
        <v>26452.396801159503</v>
      </c>
      <c r="U40" s="17">
        <v>16835.4936007379</v>
      </c>
    </row>
    <row r="41" spans="1:21" x14ac:dyDescent="0.3">
      <c r="A41" s="18" t="s">
        <v>32</v>
      </c>
      <c r="B41" s="19" t="s">
        <v>31</v>
      </c>
      <c r="C41" s="20"/>
      <c r="D41" s="17">
        <v>26388.100000000002</v>
      </c>
      <c r="E41" s="17">
        <v>25775.200000000001</v>
      </c>
      <c r="F41" s="17">
        <v>21579.049999999996</v>
      </c>
      <c r="G41" s="17">
        <v>20326.409999999996</v>
      </c>
      <c r="H41" s="17">
        <v>0</v>
      </c>
      <c r="I41" s="17">
        <v>0</v>
      </c>
      <c r="J41" s="17">
        <v>0</v>
      </c>
      <c r="L41" s="18" t="s">
        <v>32</v>
      </c>
      <c r="M41" s="19" t="s">
        <v>48</v>
      </c>
      <c r="N41" s="20"/>
      <c r="O41" s="17">
        <v>70458.669606661628</v>
      </c>
      <c r="P41" s="17">
        <v>58123.62080017892</v>
      </c>
      <c r="Q41" s="17">
        <v>25586.59483524998</v>
      </c>
      <c r="R41" s="17">
        <v>20849.757209320614</v>
      </c>
      <c r="S41" s="17">
        <v>0</v>
      </c>
      <c r="T41" s="17">
        <v>0</v>
      </c>
      <c r="U41" s="17">
        <v>0</v>
      </c>
    </row>
    <row r="42" spans="1:21" x14ac:dyDescent="0.3">
      <c r="A42" s="18" t="s">
        <v>33</v>
      </c>
      <c r="B42" s="19" t="s">
        <v>31</v>
      </c>
      <c r="C42" s="20"/>
      <c r="D42" s="17">
        <v>0</v>
      </c>
      <c r="E42" s="17">
        <v>0</v>
      </c>
      <c r="F42" s="17">
        <v>0</v>
      </c>
      <c r="G42" s="17">
        <v>0</v>
      </c>
      <c r="H42" s="17">
        <v>23676.28</v>
      </c>
      <c r="I42" s="17">
        <v>24333.41</v>
      </c>
      <c r="J42" s="17">
        <v>24047.84</v>
      </c>
      <c r="L42" s="18" t="s">
        <v>33</v>
      </c>
      <c r="M42" s="19" t="s">
        <v>48</v>
      </c>
      <c r="N42" s="20"/>
      <c r="O42" s="17">
        <v>0</v>
      </c>
      <c r="P42" s="17">
        <v>0</v>
      </c>
      <c r="Q42" s="17">
        <v>0</v>
      </c>
      <c r="R42" s="17">
        <v>0</v>
      </c>
      <c r="S42" s="17">
        <v>4643.5427447130514</v>
      </c>
      <c r="T42" s="17">
        <v>5613.6862893403713</v>
      </c>
      <c r="U42" s="17">
        <v>6608.5009735586345</v>
      </c>
    </row>
    <row r="43" spans="1:21" x14ac:dyDescent="0.3">
      <c r="A43" s="18" t="s">
        <v>34</v>
      </c>
      <c r="B43" s="19" t="s">
        <v>31</v>
      </c>
      <c r="C43" s="20"/>
      <c r="D43" s="17">
        <v>327</v>
      </c>
      <c r="E43" s="17">
        <v>327</v>
      </c>
      <c r="F43" s="17">
        <v>327</v>
      </c>
      <c r="G43" s="17">
        <v>327</v>
      </c>
      <c r="H43" s="17">
        <v>327</v>
      </c>
      <c r="I43" s="17">
        <v>275</v>
      </c>
      <c r="J43" s="17">
        <v>177.9</v>
      </c>
      <c r="L43" s="18" t="s">
        <v>34</v>
      </c>
      <c r="M43" s="19" t="s">
        <v>48</v>
      </c>
      <c r="N43" s="20"/>
      <c r="O43" s="17">
        <v>2721.2064001192689</v>
      </c>
      <c r="P43" s="17">
        <v>2721.2064001192689</v>
      </c>
      <c r="Q43" s="17">
        <v>2721.2064001192689</v>
      </c>
      <c r="R43" s="17">
        <v>2721.2064001192689</v>
      </c>
      <c r="S43" s="17">
        <v>2721.2064001192689</v>
      </c>
      <c r="T43" s="17">
        <v>2288.4624001003003</v>
      </c>
      <c r="U43" s="17">
        <v>1480.4400000648861</v>
      </c>
    </row>
    <row r="44" spans="1:21" x14ac:dyDescent="0.3">
      <c r="A44" s="18" t="s">
        <v>35</v>
      </c>
      <c r="B44" s="19" t="s">
        <v>31</v>
      </c>
      <c r="C44" s="20"/>
      <c r="D44" s="17">
        <v>4268.8600000000006</v>
      </c>
      <c r="E44" s="17">
        <v>4268.8600000000006</v>
      </c>
      <c r="F44" s="17">
        <v>4609.8600000000006</v>
      </c>
      <c r="G44" s="17">
        <v>4613.1900000000005</v>
      </c>
      <c r="H44" s="17">
        <v>4613.1900000000005</v>
      </c>
      <c r="I44" s="17">
        <v>4613.1900000000005</v>
      </c>
      <c r="J44" s="17">
        <v>4613.1900000000005</v>
      </c>
      <c r="L44" s="18" t="s">
        <v>35</v>
      </c>
      <c r="M44" s="19" t="s">
        <v>48</v>
      </c>
      <c r="N44" s="20"/>
      <c r="O44" s="17">
        <v>27121.145633327298</v>
      </c>
      <c r="P44" s="17">
        <v>27000.278551707295</v>
      </c>
      <c r="Q44" s="17">
        <v>30866.505053172728</v>
      </c>
      <c r="R44" s="17">
        <v>30994.260348529184</v>
      </c>
      <c r="S44" s="17">
        <v>30023.319785213618</v>
      </c>
      <c r="T44" s="17">
        <v>30008.148923691198</v>
      </c>
      <c r="U44" s="17">
        <v>30005.962659735298</v>
      </c>
    </row>
    <row r="45" spans="1:21" x14ac:dyDescent="0.3">
      <c r="A45" s="18" t="s">
        <v>36</v>
      </c>
      <c r="B45" s="19" t="s">
        <v>31</v>
      </c>
      <c r="C45" s="20"/>
      <c r="D45" s="17">
        <v>1485</v>
      </c>
      <c r="E45" s="17">
        <v>1485</v>
      </c>
      <c r="F45" s="17">
        <v>1485</v>
      </c>
      <c r="G45" s="17">
        <v>1485</v>
      </c>
      <c r="H45" s="17">
        <v>1485</v>
      </c>
      <c r="I45" s="17">
        <v>1485</v>
      </c>
      <c r="J45" s="17">
        <v>1485</v>
      </c>
      <c r="L45" s="18" t="s">
        <v>36</v>
      </c>
      <c r="M45" s="19" t="s">
        <v>48</v>
      </c>
      <c r="N45" s="20"/>
      <c r="O45" s="17">
        <v>10360.541469879057</v>
      </c>
      <c r="P45" s="17">
        <v>10360.543377619029</v>
      </c>
      <c r="Q45" s="17">
        <v>10360.545260971885</v>
      </c>
      <c r="R45" s="17">
        <v>10360.53443525651</v>
      </c>
      <c r="S45" s="17">
        <v>10360.535434377112</v>
      </c>
      <c r="T45" s="17">
        <v>10360.525043240223</v>
      </c>
      <c r="U45" s="17">
        <v>10360.548120766925</v>
      </c>
    </row>
    <row r="46" spans="1:21" x14ac:dyDescent="0.3">
      <c r="A46" s="18" t="s">
        <v>37</v>
      </c>
      <c r="B46" s="19" t="s">
        <v>31</v>
      </c>
      <c r="C46" s="20"/>
      <c r="D46" s="17">
        <v>0</v>
      </c>
      <c r="E46" s="17">
        <v>0</v>
      </c>
      <c r="F46" s="17">
        <v>1250</v>
      </c>
      <c r="G46" s="17">
        <v>1250</v>
      </c>
      <c r="H46" s="17">
        <v>1250</v>
      </c>
      <c r="I46" s="17">
        <v>1250</v>
      </c>
      <c r="J46" s="17">
        <v>1250</v>
      </c>
      <c r="L46" s="18" t="s">
        <v>37</v>
      </c>
      <c r="M46" s="19" t="s">
        <v>48</v>
      </c>
      <c r="N46" s="20"/>
      <c r="O46" s="17">
        <v>0</v>
      </c>
      <c r="P46" s="17">
        <v>0</v>
      </c>
      <c r="Q46" s="17">
        <v>8760.0047585839584</v>
      </c>
      <c r="R46" s="17">
        <v>8760.0049927414202</v>
      </c>
      <c r="S46" s="17">
        <v>8760.0015939196801</v>
      </c>
      <c r="T46" s="17">
        <v>8760.0065359720393</v>
      </c>
      <c r="U46" s="17">
        <v>8760.0045501977293</v>
      </c>
    </row>
    <row r="47" spans="1:21" x14ac:dyDescent="0.3">
      <c r="A47" s="18" t="s">
        <v>38</v>
      </c>
      <c r="B47" s="19" t="s">
        <v>31</v>
      </c>
      <c r="C47" s="20"/>
      <c r="D47" s="17">
        <v>1916.9</v>
      </c>
      <c r="E47" s="17">
        <v>3292.48</v>
      </c>
      <c r="F47" s="17">
        <v>3859.2599999999993</v>
      </c>
      <c r="G47" s="17">
        <v>4491.1000000000004</v>
      </c>
      <c r="H47" s="17">
        <v>6282.4600000000019</v>
      </c>
      <c r="I47" s="17">
        <v>8304.6699999999983</v>
      </c>
      <c r="J47" s="17">
        <v>11052.120000000003</v>
      </c>
      <c r="L47" s="18" t="s">
        <v>38</v>
      </c>
      <c r="M47" s="19" t="s">
        <v>48</v>
      </c>
      <c r="N47" s="20"/>
      <c r="O47" s="17">
        <v>4796.2037912553797</v>
      </c>
      <c r="P47" s="17">
        <v>8238.013231659741</v>
      </c>
      <c r="Q47" s="17">
        <v>9965.8499079342582</v>
      </c>
      <c r="R47" s="17">
        <v>11855.774910844702</v>
      </c>
      <c r="S47" s="17">
        <v>17274.430348991733</v>
      </c>
      <c r="T47" s="17">
        <v>23376.107024268276</v>
      </c>
      <c r="U47" s="17">
        <v>31606.465816482472</v>
      </c>
    </row>
    <row r="48" spans="1:21" x14ac:dyDescent="0.3">
      <c r="A48" s="18" t="s">
        <v>39</v>
      </c>
      <c r="B48" s="19" t="s">
        <v>31</v>
      </c>
      <c r="C48" s="20"/>
      <c r="D48" s="17">
        <v>0</v>
      </c>
      <c r="E48" s="17">
        <v>0</v>
      </c>
      <c r="F48" s="17">
        <v>2649.16</v>
      </c>
      <c r="G48" s="17">
        <v>5970.33</v>
      </c>
      <c r="H48" s="17">
        <v>6396.79</v>
      </c>
      <c r="I48" s="17">
        <v>6396.8</v>
      </c>
      <c r="J48" s="17">
        <v>6396.8</v>
      </c>
      <c r="L48" s="18" t="s">
        <v>39</v>
      </c>
      <c r="M48" s="19" t="s">
        <v>48</v>
      </c>
      <c r="N48" s="20"/>
      <c r="O48" s="17">
        <v>0</v>
      </c>
      <c r="P48" s="17">
        <v>0</v>
      </c>
      <c r="Q48" s="17">
        <v>10449.2092222459</v>
      </c>
      <c r="R48" s="17">
        <v>23454.8257051947</v>
      </c>
      <c r="S48" s="17">
        <v>25035.076833547999</v>
      </c>
      <c r="T48" s="17">
        <v>24848.885817303199</v>
      </c>
      <c r="U48" s="17">
        <v>24810.832066731004</v>
      </c>
    </row>
    <row r="49" spans="1:21" x14ac:dyDescent="0.3">
      <c r="A49" s="18" t="s">
        <v>40</v>
      </c>
      <c r="B49" s="19" t="s">
        <v>31</v>
      </c>
      <c r="C49" s="20"/>
      <c r="D49" s="17">
        <v>0</v>
      </c>
      <c r="E49" s="17">
        <v>1826</v>
      </c>
      <c r="F49" s="17">
        <v>6600</v>
      </c>
      <c r="G49" s="17">
        <v>9967.44</v>
      </c>
      <c r="H49" s="17">
        <v>15874.669999999998</v>
      </c>
      <c r="I49" s="17">
        <v>18065.78</v>
      </c>
      <c r="J49" s="17">
        <v>18310</v>
      </c>
      <c r="L49" s="18" t="s">
        <v>40</v>
      </c>
      <c r="M49" s="19" t="s">
        <v>48</v>
      </c>
      <c r="N49" s="20"/>
      <c r="O49" s="17">
        <v>0</v>
      </c>
      <c r="P49" s="17">
        <v>7611.06216864198</v>
      </c>
      <c r="Q49" s="17">
        <v>27293.36790475743</v>
      </c>
      <c r="R49" s="17">
        <v>41237.052851156055</v>
      </c>
      <c r="S49" s="17">
        <v>65700.344305163773</v>
      </c>
      <c r="T49" s="17">
        <v>74599.701055617101</v>
      </c>
      <c r="U49" s="17">
        <v>76263.204708209683</v>
      </c>
    </row>
    <row r="50" spans="1:21" x14ac:dyDescent="0.3">
      <c r="A50" s="18" t="s">
        <v>41</v>
      </c>
      <c r="B50" s="19" t="s">
        <v>31</v>
      </c>
      <c r="C50" s="20"/>
      <c r="D50" s="17">
        <v>2591.84</v>
      </c>
      <c r="E50" s="17">
        <v>8201.4700000000012</v>
      </c>
      <c r="F50" s="17">
        <v>18060.329999999998</v>
      </c>
      <c r="G50" s="17">
        <v>29841.480000000003</v>
      </c>
      <c r="H50" s="17">
        <v>41623.440000000002</v>
      </c>
      <c r="I50" s="17">
        <v>53450.27</v>
      </c>
      <c r="J50" s="17">
        <v>65210.26</v>
      </c>
      <c r="L50" s="18" t="s">
        <v>41</v>
      </c>
      <c r="M50" s="19" t="s">
        <v>48</v>
      </c>
      <c r="N50" s="20"/>
      <c r="O50" s="17">
        <v>3908.3878944802427</v>
      </c>
      <c r="P50" s="17">
        <v>13086.921494869928</v>
      </c>
      <c r="Q50" s="17">
        <v>31293.23238481284</v>
      </c>
      <c r="R50" s="17">
        <v>53920.944568360836</v>
      </c>
      <c r="S50" s="17">
        <v>76464.762830184962</v>
      </c>
      <c r="T50" s="17">
        <v>101266.96653866359</v>
      </c>
      <c r="U50" s="17">
        <v>125979.66972604697</v>
      </c>
    </row>
    <row r="51" spans="1:21" x14ac:dyDescent="0.3">
      <c r="A51" s="18" t="s">
        <v>42</v>
      </c>
      <c r="B51" s="19" t="s">
        <v>31</v>
      </c>
      <c r="C51" s="20"/>
      <c r="D51" s="17">
        <v>750</v>
      </c>
      <c r="E51" s="17">
        <v>1500</v>
      </c>
      <c r="F51" s="17">
        <v>3000.02</v>
      </c>
      <c r="G51" s="17">
        <v>6310.52</v>
      </c>
      <c r="H51" s="17">
        <v>11576.19</v>
      </c>
      <c r="I51" s="17">
        <v>18972.910000000003</v>
      </c>
      <c r="J51" s="17">
        <v>22955.77</v>
      </c>
      <c r="L51" s="18" t="s">
        <v>42</v>
      </c>
      <c r="M51" s="19" t="s">
        <v>48</v>
      </c>
      <c r="N51" s="20"/>
      <c r="O51" s="17">
        <v>-15.673759137800015</v>
      </c>
      <c r="P51" s="17">
        <v>60.99679257538898</v>
      </c>
      <c r="Q51" s="17">
        <v>-812.22104145491403</v>
      </c>
      <c r="R51" s="17">
        <v>-1780.6384779093516</v>
      </c>
      <c r="S51" s="17">
        <v>-2381.0387357121172</v>
      </c>
      <c r="T51" s="17">
        <v>-3843.7474406766623</v>
      </c>
      <c r="U51" s="17">
        <v>-4823.2150246936117</v>
      </c>
    </row>
    <row r="52" spans="1:21" x14ac:dyDescent="0.3">
      <c r="A52" s="21" t="s">
        <v>43</v>
      </c>
      <c r="B52" s="22" t="s">
        <v>31</v>
      </c>
      <c r="C52" s="23"/>
      <c r="D52" s="17">
        <v>1435.3999999999999</v>
      </c>
      <c r="E52" s="17">
        <v>1435.3999999999999</v>
      </c>
      <c r="F52" s="17">
        <v>1435.3999999999999</v>
      </c>
      <c r="G52" s="17">
        <v>1435.3999999999999</v>
      </c>
      <c r="H52" s="17">
        <v>1435.3999999999999</v>
      </c>
      <c r="I52" s="17">
        <v>1435.3999999999999</v>
      </c>
      <c r="J52" s="17">
        <v>1435.3999999999999</v>
      </c>
      <c r="L52" s="21" t="s">
        <v>43</v>
      </c>
      <c r="M52" s="22" t="s">
        <v>48</v>
      </c>
      <c r="N52" s="23"/>
      <c r="O52" s="17">
        <v>-73.827723850315493</v>
      </c>
      <c r="P52" s="17">
        <v>-59.059860932064105</v>
      </c>
      <c r="Q52" s="17">
        <v>-219.77404051014273</v>
      </c>
      <c r="R52" s="17">
        <v>-163.09710524001611</v>
      </c>
      <c r="S52" s="17">
        <v>-344.95503551513599</v>
      </c>
      <c r="T52" s="17">
        <v>-306.3656772568919</v>
      </c>
      <c r="U52" s="17">
        <v>-425.66441049686739</v>
      </c>
    </row>
    <row r="53" spans="1:21" x14ac:dyDescent="0.3">
      <c r="L53" s="38" t="s">
        <v>49</v>
      </c>
      <c r="M53" s="19" t="s">
        <v>48</v>
      </c>
      <c r="N53" s="20"/>
      <c r="O53" s="39">
        <v>4694.3452744852093</v>
      </c>
      <c r="P53" s="39">
        <v>3834.1523286862248</v>
      </c>
      <c r="Q53" s="39">
        <v>3303.0164780050977</v>
      </c>
      <c r="R53" s="39">
        <v>5017.0371441287298</v>
      </c>
      <c r="S53" s="39">
        <v>14006.347673392362</v>
      </c>
      <c r="T53" s="39">
        <v>14780.468261915559</v>
      </c>
      <c r="U53" s="39">
        <v>15101.096855641928</v>
      </c>
    </row>
    <row r="54" spans="1:21" x14ac:dyDescent="0.3">
      <c r="L54" s="40" t="s">
        <v>50</v>
      </c>
      <c r="M54" s="22" t="s">
        <v>48</v>
      </c>
      <c r="N54" s="23"/>
      <c r="O54" s="39">
        <v>-3318.3319577804996</v>
      </c>
      <c r="P54" s="39">
        <v>-6628.359595154081</v>
      </c>
      <c r="Q54" s="39">
        <v>-10778.698229362313</v>
      </c>
      <c r="R54" s="39">
        <v>-14091.9118414975</v>
      </c>
      <c r="S54" s="39">
        <v>-14006.350695017756</v>
      </c>
      <c r="T54" s="39">
        <v>-14780.484670909931</v>
      </c>
      <c r="U54" s="39">
        <v>-15101.072374826461</v>
      </c>
    </row>
    <row r="55" spans="1:21" x14ac:dyDescent="0.3">
      <c r="L55" s="40" t="s">
        <v>22</v>
      </c>
      <c r="M55" s="22" t="s">
        <v>48</v>
      </c>
      <c r="N55" s="23"/>
      <c r="O55" s="39">
        <v>158973.35906502252</v>
      </c>
      <c r="P55" s="39">
        <v>150804.15488037036</v>
      </c>
      <c r="Q55" s="39">
        <v>175244.93981556926</v>
      </c>
      <c r="R55" s="39">
        <v>219592.70291058504</v>
      </c>
      <c r="S55" s="39">
        <v>264711.70182519988</v>
      </c>
      <c r="T55" s="39">
        <v>303430.59426520753</v>
      </c>
      <c r="U55" s="39">
        <v>327470.17503282393</v>
      </c>
    </row>
    <row r="57" spans="1:21" x14ac:dyDescent="0.3">
      <c r="A57" s="24" t="s">
        <v>46</v>
      </c>
      <c r="B57" s="25" t="s">
        <v>30</v>
      </c>
      <c r="C57" s="26"/>
      <c r="D57" s="27">
        <v>2020</v>
      </c>
      <c r="E57" s="27">
        <v>2025</v>
      </c>
      <c r="F57" s="27">
        <v>2030</v>
      </c>
      <c r="G57" s="27">
        <v>2035</v>
      </c>
      <c r="H57" s="27">
        <v>2040</v>
      </c>
      <c r="I57" s="27">
        <v>2045</v>
      </c>
      <c r="J57" s="27">
        <v>2050</v>
      </c>
    </row>
    <row r="58" spans="1:21" x14ac:dyDescent="0.3">
      <c r="A58" s="28" t="s">
        <v>5</v>
      </c>
      <c r="B58" s="29" t="s">
        <v>31</v>
      </c>
      <c r="C58" s="30"/>
      <c r="D58" s="37">
        <v>4860.2</v>
      </c>
      <c r="E58" s="37">
        <v>3355.2</v>
      </c>
      <c r="F58" s="37">
        <v>2135.4</v>
      </c>
      <c r="G58" s="37">
        <v>1287.2</v>
      </c>
      <c r="H58" s="37">
        <v>1287.2</v>
      </c>
      <c r="I58" s="37">
        <v>1287.2</v>
      </c>
      <c r="J58" s="37">
        <v>0</v>
      </c>
    </row>
    <row r="59" spans="1:21" x14ac:dyDescent="0.3">
      <c r="A59" s="31" t="s">
        <v>32</v>
      </c>
      <c r="B59" s="32" t="s">
        <v>31</v>
      </c>
      <c r="C59" s="33"/>
      <c r="D59" s="37">
        <v>26388.100000000002</v>
      </c>
      <c r="E59" s="37">
        <v>25775.200000000001</v>
      </c>
      <c r="F59" s="37">
        <v>20756.059999999994</v>
      </c>
      <c r="G59" s="37">
        <v>15352.17</v>
      </c>
      <c r="H59" s="37">
        <v>16318.98</v>
      </c>
      <c r="I59" s="37">
        <v>17822.41</v>
      </c>
      <c r="J59" s="37">
        <v>18638.61</v>
      </c>
    </row>
    <row r="60" spans="1:21" x14ac:dyDescent="0.3">
      <c r="A60" s="31" t="s">
        <v>33</v>
      </c>
      <c r="B60" s="32" t="s">
        <v>31</v>
      </c>
      <c r="C60" s="33"/>
      <c r="D60" s="37">
        <v>0</v>
      </c>
      <c r="E60" s="37">
        <v>0</v>
      </c>
      <c r="F60" s="37">
        <v>0</v>
      </c>
      <c r="G60" s="37">
        <v>0</v>
      </c>
      <c r="H60" s="37">
        <v>0</v>
      </c>
      <c r="I60" s="37">
        <v>0</v>
      </c>
      <c r="J60" s="37">
        <v>0</v>
      </c>
    </row>
    <row r="61" spans="1:21" x14ac:dyDescent="0.3">
      <c r="A61" s="31" t="s">
        <v>34</v>
      </c>
      <c r="B61" s="32" t="s">
        <v>31</v>
      </c>
      <c r="C61" s="33"/>
      <c r="D61" s="37">
        <v>327</v>
      </c>
      <c r="E61" s="37">
        <v>327</v>
      </c>
      <c r="F61" s="37">
        <v>327</v>
      </c>
      <c r="G61" s="37">
        <v>327</v>
      </c>
      <c r="H61" s="37">
        <v>327</v>
      </c>
      <c r="I61" s="37">
        <v>275</v>
      </c>
      <c r="J61" s="37">
        <v>177.9</v>
      </c>
    </row>
    <row r="62" spans="1:21" x14ac:dyDescent="0.3">
      <c r="A62" s="31" t="s">
        <v>35</v>
      </c>
      <c r="B62" s="32" t="s">
        <v>31</v>
      </c>
      <c r="C62" s="33"/>
      <c r="D62" s="37">
        <v>4268.8600000000006</v>
      </c>
      <c r="E62" s="37">
        <v>4268.8600000000006</v>
      </c>
      <c r="F62" s="37">
        <v>4609.8500000000004</v>
      </c>
      <c r="G62" s="37">
        <v>4609.8500000000004</v>
      </c>
      <c r="H62" s="37">
        <v>4609.8500000000004</v>
      </c>
      <c r="I62" s="37">
        <v>4609.8500000000004</v>
      </c>
      <c r="J62" s="37">
        <v>4609.8500000000004</v>
      </c>
    </row>
    <row r="63" spans="1:21" x14ac:dyDescent="0.3">
      <c r="A63" s="31" t="s">
        <v>36</v>
      </c>
      <c r="B63" s="32" t="s">
        <v>31</v>
      </c>
      <c r="C63" s="33"/>
      <c r="D63" s="37">
        <v>1485</v>
      </c>
      <c r="E63" s="37">
        <v>1485</v>
      </c>
      <c r="F63" s="37">
        <v>1485</v>
      </c>
      <c r="G63" s="37">
        <v>1485</v>
      </c>
      <c r="H63" s="37">
        <v>1485</v>
      </c>
      <c r="I63" s="37">
        <v>1485</v>
      </c>
      <c r="J63" s="37">
        <v>1485</v>
      </c>
    </row>
    <row r="64" spans="1:21" x14ac:dyDescent="0.3">
      <c r="A64" s="31" t="s">
        <v>37</v>
      </c>
      <c r="B64" s="32" t="s">
        <v>31</v>
      </c>
      <c r="C64" s="33"/>
      <c r="D64" s="37">
        <v>0</v>
      </c>
      <c r="E64" s="37">
        <v>0</v>
      </c>
      <c r="F64" s="37">
        <v>1250</v>
      </c>
      <c r="G64" s="37">
        <v>1250</v>
      </c>
      <c r="H64" s="37">
        <v>1250</v>
      </c>
      <c r="I64" s="37">
        <v>1250</v>
      </c>
      <c r="J64" s="37">
        <v>1250</v>
      </c>
    </row>
    <row r="65" spans="1:10" x14ac:dyDescent="0.3">
      <c r="A65" s="31" t="s">
        <v>38</v>
      </c>
      <c r="B65" s="32" t="s">
        <v>31</v>
      </c>
      <c r="C65" s="33"/>
      <c r="D65" s="37">
        <v>1916.9</v>
      </c>
      <c r="E65" s="37">
        <v>3292.48</v>
      </c>
      <c r="F65" s="37">
        <v>3786.66</v>
      </c>
      <c r="G65" s="37">
        <v>3786.66</v>
      </c>
      <c r="H65" s="37">
        <v>3786.66</v>
      </c>
      <c r="I65" s="37">
        <v>3786.66</v>
      </c>
      <c r="J65" s="37">
        <v>3786.66</v>
      </c>
    </row>
    <row r="66" spans="1:10" x14ac:dyDescent="0.3">
      <c r="A66" s="31" t="s">
        <v>39</v>
      </c>
      <c r="B66" s="32" t="s">
        <v>31</v>
      </c>
      <c r="C66" s="33"/>
      <c r="D66" s="37">
        <v>0</v>
      </c>
      <c r="E66" s="37">
        <v>0</v>
      </c>
      <c r="F66" s="37">
        <v>0</v>
      </c>
      <c r="G66" s="37">
        <v>0</v>
      </c>
      <c r="H66" s="37">
        <v>0</v>
      </c>
      <c r="I66" s="37">
        <v>0</v>
      </c>
      <c r="J66" s="37">
        <v>0</v>
      </c>
    </row>
    <row r="67" spans="1:10" x14ac:dyDescent="0.3">
      <c r="A67" s="31" t="s">
        <v>40</v>
      </c>
      <c r="B67" s="32" t="s">
        <v>31</v>
      </c>
      <c r="C67" s="33"/>
      <c r="D67" s="37">
        <v>0</v>
      </c>
      <c r="E67" s="37">
        <v>1826</v>
      </c>
      <c r="F67" s="37">
        <v>6200</v>
      </c>
      <c r="G67" s="37">
        <v>9000</v>
      </c>
      <c r="H67" s="37">
        <v>9000</v>
      </c>
      <c r="I67" s="37">
        <v>9000</v>
      </c>
      <c r="J67" s="37">
        <v>9000</v>
      </c>
    </row>
    <row r="68" spans="1:10" x14ac:dyDescent="0.3">
      <c r="A68" s="31" t="s">
        <v>41</v>
      </c>
      <c r="B68" s="32" t="s">
        <v>31</v>
      </c>
      <c r="C68" s="33"/>
      <c r="D68" s="37">
        <v>2591.84</v>
      </c>
      <c r="E68" s="37">
        <v>8201.4700000000012</v>
      </c>
      <c r="F68" s="37">
        <v>13644.09</v>
      </c>
      <c r="G68" s="37">
        <v>14386.999999999998</v>
      </c>
      <c r="H68" s="37">
        <v>14660.64</v>
      </c>
      <c r="I68" s="37">
        <v>14941.74</v>
      </c>
      <c r="J68" s="37">
        <v>19956.349999999999</v>
      </c>
    </row>
    <row r="69" spans="1:10" x14ac:dyDescent="0.3">
      <c r="A69" s="31" t="s">
        <v>42</v>
      </c>
      <c r="B69" s="32" t="s">
        <v>31</v>
      </c>
      <c r="C69" s="33"/>
      <c r="D69" s="37">
        <v>750</v>
      </c>
      <c r="E69" s="37">
        <v>1500.03</v>
      </c>
      <c r="F69" s="37">
        <v>3000.0200000000004</v>
      </c>
      <c r="G69" s="37">
        <v>4655.33</v>
      </c>
      <c r="H69" s="37">
        <v>4872.28</v>
      </c>
      <c r="I69" s="37">
        <v>5123.33</v>
      </c>
      <c r="J69" s="37">
        <v>8225.24</v>
      </c>
    </row>
    <row r="70" spans="1:10" x14ac:dyDescent="0.3">
      <c r="A70" s="34" t="s">
        <v>43</v>
      </c>
      <c r="B70" s="35" t="s">
        <v>31</v>
      </c>
      <c r="C70" s="36"/>
      <c r="D70" s="37">
        <v>1435.3999999999999</v>
      </c>
      <c r="E70" s="37">
        <v>1435.3999999999999</v>
      </c>
      <c r="F70" s="37">
        <v>1435.3999999999999</v>
      </c>
      <c r="G70" s="37">
        <v>1435.3999999999999</v>
      </c>
      <c r="H70" s="37">
        <v>1435.3999999999999</v>
      </c>
      <c r="I70" s="37">
        <v>1435.3999999999999</v>
      </c>
      <c r="J70" s="37">
        <v>1435.3999999999999</v>
      </c>
    </row>
    <row r="72" spans="1:10" x14ac:dyDescent="0.3">
      <c r="A72" s="41" t="s">
        <v>47</v>
      </c>
      <c r="B72" s="41"/>
      <c r="C72" s="41"/>
      <c r="D72" s="41"/>
      <c r="E72" s="41"/>
      <c r="F72" s="41"/>
      <c r="G72" s="41"/>
      <c r="H72" s="41"/>
      <c r="I72" s="41"/>
      <c r="J72" s="41"/>
    </row>
    <row r="73" spans="1:10" x14ac:dyDescent="0.3">
      <c r="A73" s="10" t="s">
        <v>29</v>
      </c>
      <c r="B73" s="11" t="s">
        <v>30</v>
      </c>
      <c r="C73" s="12"/>
      <c r="D73" s="13">
        <v>2020</v>
      </c>
      <c r="E73" s="13">
        <v>2025</v>
      </c>
      <c r="F73" s="13">
        <v>2030</v>
      </c>
      <c r="G73" s="13">
        <v>2035</v>
      </c>
      <c r="H73" s="13">
        <v>2040</v>
      </c>
      <c r="I73" s="13">
        <v>2045</v>
      </c>
      <c r="J73" s="13">
        <v>2050</v>
      </c>
    </row>
    <row r="74" spans="1:10" x14ac:dyDescent="0.3">
      <c r="A74" s="14" t="s">
        <v>5</v>
      </c>
      <c r="B74" s="15" t="s">
        <v>31</v>
      </c>
      <c r="C74" s="16"/>
      <c r="D74" s="17">
        <f>D4-D$58</f>
        <v>0</v>
      </c>
      <c r="E74" s="17">
        <f>E4-E58</f>
        <v>0</v>
      </c>
      <c r="F74" s="17">
        <f>F4-F58</f>
        <v>1219.7999999999997</v>
      </c>
      <c r="G74" s="17">
        <f>G4-G58</f>
        <v>2068</v>
      </c>
      <c r="H74" s="17">
        <f>H4-H58</f>
        <v>2068</v>
      </c>
      <c r="I74" s="17">
        <f>I4-I58</f>
        <v>2068</v>
      </c>
      <c r="J74" s="17">
        <f>J4-J58</f>
        <v>2135.4</v>
      </c>
    </row>
    <row r="75" spans="1:10" x14ac:dyDescent="0.3">
      <c r="A75" s="18" t="s">
        <v>32</v>
      </c>
      <c r="B75" s="19" t="s">
        <v>31</v>
      </c>
      <c r="C75" s="20"/>
      <c r="D75" s="17">
        <f>D5-D59</f>
        <v>0</v>
      </c>
      <c r="E75" s="17">
        <f>E5-E59</f>
        <v>0</v>
      </c>
      <c r="F75" s="17">
        <f>F5-F59</f>
        <v>822.86000000000058</v>
      </c>
      <c r="G75" s="17">
        <f>G5-G59</f>
        <v>2726.0300000000007</v>
      </c>
      <c r="H75" s="17">
        <f>H5-H59</f>
        <v>-16318.98</v>
      </c>
      <c r="I75" s="17">
        <f>I5-I59</f>
        <v>-17822.41</v>
      </c>
      <c r="J75" s="17">
        <f>J5-J59</f>
        <v>-18638.61</v>
      </c>
    </row>
    <row r="76" spans="1:10" x14ac:dyDescent="0.3">
      <c r="A76" s="18" t="s">
        <v>33</v>
      </c>
      <c r="B76" s="19" t="s">
        <v>31</v>
      </c>
      <c r="C76" s="20"/>
      <c r="D76" s="17">
        <f>D6-D60</f>
        <v>0</v>
      </c>
      <c r="E76" s="17">
        <f>E6-E60</f>
        <v>0</v>
      </c>
      <c r="F76" s="17">
        <f>F6-F60</f>
        <v>0</v>
      </c>
      <c r="G76" s="17">
        <f>G6-G60</f>
        <v>0</v>
      </c>
      <c r="H76" s="17">
        <f>H6-H60</f>
        <v>21015.35</v>
      </c>
      <c r="I76" s="17">
        <f>I6-I60</f>
        <v>21575.5</v>
      </c>
      <c r="J76" s="17">
        <f>J6-J60</f>
        <v>21289.9</v>
      </c>
    </row>
    <row r="77" spans="1:10" x14ac:dyDescent="0.3">
      <c r="A77" s="18" t="s">
        <v>34</v>
      </c>
      <c r="B77" s="19" t="s">
        <v>31</v>
      </c>
      <c r="C77" s="20"/>
      <c r="D77" s="17">
        <f>D7-D61</f>
        <v>0</v>
      </c>
      <c r="E77" s="17">
        <f>E7-E61</f>
        <v>0</v>
      </c>
      <c r="F77" s="17">
        <f>F7-F61</f>
        <v>0</v>
      </c>
      <c r="G77" s="17">
        <f>G7-G61</f>
        <v>0</v>
      </c>
      <c r="H77" s="17">
        <f>H7-H61</f>
        <v>0</v>
      </c>
      <c r="I77" s="17">
        <f>I7-I61</f>
        <v>0</v>
      </c>
      <c r="J77" s="17">
        <f>J7-J61</f>
        <v>0</v>
      </c>
    </row>
    <row r="78" spans="1:10" x14ac:dyDescent="0.3">
      <c r="A78" s="18" t="s">
        <v>35</v>
      </c>
      <c r="B78" s="19" t="s">
        <v>31</v>
      </c>
      <c r="C78" s="20"/>
      <c r="D78" s="17">
        <f>D8-D62</f>
        <v>0</v>
      </c>
      <c r="E78" s="17">
        <f>E8-E62</f>
        <v>0</v>
      </c>
      <c r="F78" s="17">
        <f>F8-F62</f>
        <v>1.0000000000218279E-2</v>
      </c>
      <c r="G78" s="17">
        <f>G8-G62</f>
        <v>1.0000000000218279E-2</v>
      </c>
      <c r="H78" s="17">
        <f>H8-H62</f>
        <v>3.3400000000001455</v>
      </c>
      <c r="I78" s="17">
        <f>I8-I62</f>
        <v>3.3400000000001455</v>
      </c>
      <c r="J78" s="17">
        <f>J8-J62</f>
        <v>3.3400000000001455</v>
      </c>
    </row>
    <row r="79" spans="1:10" x14ac:dyDescent="0.3">
      <c r="A79" s="18" t="s">
        <v>36</v>
      </c>
      <c r="B79" s="19" t="s">
        <v>31</v>
      </c>
      <c r="C79" s="20"/>
      <c r="D79" s="17">
        <f>D9-D63</f>
        <v>0</v>
      </c>
      <c r="E79" s="17">
        <f>E9-E63</f>
        <v>0</v>
      </c>
      <c r="F79" s="17">
        <f>F9-F63</f>
        <v>0</v>
      </c>
      <c r="G79" s="17">
        <f>G9-G63</f>
        <v>0</v>
      </c>
      <c r="H79" s="17">
        <f>H9-H63</f>
        <v>0</v>
      </c>
      <c r="I79" s="17">
        <f>I9-I63</f>
        <v>0</v>
      </c>
      <c r="J79" s="17">
        <f>J9-J63</f>
        <v>0</v>
      </c>
    </row>
    <row r="80" spans="1:10" x14ac:dyDescent="0.3">
      <c r="A80" s="18" t="s">
        <v>37</v>
      </c>
      <c r="B80" s="19" t="s">
        <v>31</v>
      </c>
      <c r="C80" s="20"/>
      <c r="D80" s="17">
        <f>D10-D64</f>
        <v>0</v>
      </c>
      <c r="E80" s="17">
        <f>E10-E64</f>
        <v>0</v>
      </c>
      <c r="F80" s="17">
        <f>F10-F64</f>
        <v>0</v>
      </c>
      <c r="G80" s="17">
        <f>G10-G64</f>
        <v>0</v>
      </c>
      <c r="H80" s="17">
        <f>H10-H64</f>
        <v>0</v>
      </c>
      <c r="I80" s="17">
        <f>I10-I64</f>
        <v>0</v>
      </c>
      <c r="J80" s="17">
        <f>J10-J64</f>
        <v>0</v>
      </c>
    </row>
    <row r="81" spans="1:10" x14ac:dyDescent="0.3">
      <c r="A81" s="18" t="s">
        <v>38</v>
      </c>
      <c r="B81" s="19" t="s">
        <v>31</v>
      </c>
      <c r="C81" s="20"/>
      <c r="D81" s="17">
        <f>D11-D65</f>
        <v>0</v>
      </c>
      <c r="E81" s="17">
        <f>E11-E65</f>
        <v>0</v>
      </c>
      <c r="F81" s="17">
        <f>F11-F65</f>
        <v>27.420000000000528</v>
      </c>
      <c r="G81" s="17">
        <f>G11-G65</f>
        <v>476.69000000000051</v>
      </c>
      <c r="H81" s="17">
        <f>H11-H65</f>
        <v>2058.7499999999973</v>
      </c>
      <c r="I81" s="17">
        <f>I11-I65</f>
        <v>3993.9899999999989</v>
      </c>
      <c r="J81" s="17">
        <f>J11-J65</f>
        <v>5658.5999999999985</v>
      </c>
    </row>
    <row r="82" spans="1:10" x14ac:dyDescent="0.3">
      <c r="A82" s="18" t="s">
        <v>39</v>
      </c>
      <c r="B82" s="19" t="s">
        <v>31</v>
      </c>
      <c r="C82" s="20"/>
      <c r="D82" s="17">
        <f>D12-D66</f>
        <v>0</v>
      </c>
      <c r="E82" s="17">
        <f>E12-E66</f>
        <v>0</v>
      </c>
      <c r="F82" s="17">
        <f>F12-F66</f>
        <v>1759.85</v>
      </c>
      <c r="G82" s="17">
        <f>G12-G66</f>
        <v>5796.48</v>
      </c>
      <c r="H82" s="17">
        <f>H12-H66</f>
        <v>6396.79</v>
      </c>
      <c r="I82" s="17">
        <f>I12-I66</f>
        <v>6396.79</v>
      </c>
      <c r="J82" s="17">
        <f>J12-J66</f>
        <v>6396.8</v>
      </c>
    </row>
    <row r="83" spans="1:10" x14ac:dyDescent="0.3">
      <c r="A83" s="18" t="s">
        <v>40</v>
      </c>
      <c r="B83" s="19" t="s">
        <v>31</v>
      </c>
      <c r="C83" s="20"/>
      <c r="D83" s="17">
        <f>D13-D67</f>
        <v>0</v>
      </c>
      <c r="E83" s="17">
        <f>E13-E67</f>
        <v>0</v>
      </c>
      <c r="F83" s="17">
        <f>F13-F67</f>
        <v>0</v>
      </c>
      <c r="G83" s="17">
        <f>G13-G67</f>
        <v>906.39999999999964</v>
      </c>
      <c r="H83" s="17">
        <f>H13-H67</f>
        <v>5363.6500000000015</v>
      </c>
      <c r="I83" s="17">
        <f>I13-I67</f>
        <v>7392.5099999999984</v>
      </c>
      <c r="J83" s="17">
        <f>J13-J67</f>
        <v>7392.5899999999965</v>
      </c>
    </row>
    <row r="84" spans="1:10" x14ac:dyDescent="0.3">
      <c r="A84" s="18" t="s">
        <v>41</v>
      </c>
      <c r="B84" s="19" t="s">
        <v>31</v>
      </c>
      <c r="C84" s="20"/>
      <c r="D84" s="17">
        <f>D14-D68</f>
        <v>0</v>
      </c>
      <c r="E84" s="17">
        <f>E14-E68</f>
        <v>0</v>
      </c>
      <c r="F84" s="17">
        <f>F14-F68</f>
        <v>5207.880000000001</v>
      </c>
      <c r="G84" s="17">
        <f>G14-G68</f>
        <v>14606.940000000004</v>
      </c>
      <c r="H84" s="17">
        <f>H14-H68</f>
        <v>28771.309999999998</v>
      </c>
      <c r="I84" s="17">
        <f>I14-I68</f>
        <v>38146.81</v>
      </c>
      <c r="J84" s="17">
        <f>J14-J68</f>
        <v>44664.73</v>
      </c>
    </row>
    <row r="85" spans="1:10" x14ac:dyDescent="0.3">
      <c r="A85" s="18" t="s">
        <v>42</v>
      </c>
      <c r="B85" s="19" t="s">
        <v>31</v>
      </c>
      <c r="C85" s="20"/>
      <c r="D85" s="17">
        <f>D15-D69</f>
        <v>0</v>
      </c>
      <c r="E85" s="17">
        <f>E15-E69</f>
        <v>-1.999999999998181E-2</v>
      </c>
      <c r="F85" s="17">
        <f>F15-F69</f>
        <v>3.9999999999054126E-2</v>
      </c>
      <c r="G85" s="17">
        <f>G15-G69</f>
        <v>1135.6899999999996</v>
      </c>
      <c r="H85" s="17">
        <f>H15-H69</f>
        <v>5840.8899999999985</v>
      </c>
      <c r="I85" s="17">
        <f>I15-I69</f>
        <v>11922.69</v>
      </c>
      <c r="J85" s="17">
        <f>J15-J69</f>
        <v>13239.680000000002</v>
      </c>
    </row>
    <row r="86" spans="1:10" x14ac:dyDescent="0.3">
      <c r="A86" s="21" t="s">
        <v>43</v>
      </c>
      <c r="B86" s="22" t="s">
        <v>31</v>
      </c>
      <c r="C86" s="23"/>
      <c r="D86" s="17">
        <f>D16-D70</f>
        <v>0</v>
      </c>
      <c r="E86" s="17">
        <f>E16-E70</f>
        <v>0</v>
      </c>
      <c r="F86" s="17">
        <f>F16-F70</f>
        <v>0</v>
      </c>
      <c r="G86" s="17">
        <f>G16-G70</f>
        <v>0</v>
      </c>
      <c r="H86" s="17">
        <f>H16-H70</f>
        <v>0</v>
      </c>
      <c r="I86" s="17">
        <f>I16-I70</f>
        <v>0</v>
      </c>
      <c r="J86" s="17">
        <f>J16-J70</f>
        <v>0</v>
      </c>
    </row>
    <row r="88" spans="1:10" x14ac:dyDescent="0.3">
      <c r="A88" s="10" t="s">
        <v>44</v>
      </c>
      <c r="B88" s="11" t="s">
        <v>30</v>
      </c>
      <c r="C88" s="12"/>
      <c r="D88" s="13">
        <v>2020</v>
      </c>
      <c r="E88" s="13">
        <v>2025</v>
      </c>
      <c r="F88" s="13">
        <v>2030</v>
      </c>
      <c r="G88" s="13">
        <v>2035</v>
      </c>
      <c r="H88" s="13">
        <v>2040</v>
      </c>
      <c r="I88" s="13">
        <v>2045</v>
      </c>
      <c r="J88" s="13">
        <v>2050</v>
      </c>
    </row>
    <row r="89" spans="1:10" x14ac:dyDescent="0.3">
      <c r="A89" s="14" t="s">
        <v>5</v>
      </c>
      <c r="B89" s="15" t="s">
        <v>31</v>
      </c>
      <c r="C89" s="16"/>
      <c r="D89" s="17">
        <f>D22-D58</f>
        <v>0</v>
      </c>
      <c r="E89" s="17">
        <f>E22-E58</f>
        <v>0</v>
      </c>
      <c r="F89" s="17">
        <f>F22-F58</f>
        <v>1219.7999999999997</v>
      </c>
      <c r="G89" s="17">
        <f>G22-G58</f>
        <v>2068</v>
      </c>
      <c r="H89" s="17">
        <f>H22-H58</f>
        <v>2068</v>
      </c>
      <c r="I89" s="17">
        <f>I22-I58</f>
        <v>2068</v>
      </c>
      <c r="J89" s="17">
        <f>J22-J58</f>
        <v>2135.4</v>
      </c>
    </row>
    <row r="90" spans="1:10" x14ac:dyDescent="0.3">
      <c r="A90" s="18" t="s">
        <v>32</v>
      </c>
      <c r="B90" s="19" t="s">
        <v>31</v>
      </c>
      <c r="C90" s="20"/>
      <c r="D90" s="17">
        <f>D23-D59</f>
        <v>0</v>
      </c>
      <c r="E90" s="17">
        <f>E23-E59</f>
        <v>0</v>
      </c>
      <c r="F90" s="17">
        <f>F23-F59</f>
        <v>1641.6200000000026</v>
      </c>
      <c r="G90" s="17">
        <f>G23-G59</f>
        <v>-1059.8399999999983</v>
      </c>
      <c r="H90" s="17">
        <f>H23-H59</f>
        <v>-16318.98</v>
      </c>
      <c r="I90" s="17">
        <f>I23-I59</f>
        <v>-17822.41</v>
      </c>
      <c r="J90" s="17">
        <f>J23-J59</f>
        <v>-18638.61</v>
      </c>
    </row>
    <row r="91" spans="1:10" x14ac:dyDescent="0.3">
      <c r="A91" s="18" t="s">
        <v>33</v>
      </c>
      <c r="B91" s="19" t="s">
        <v>31</v>
      </c>
      <c r="C91" s="20"/>
      <c r="D91" s="17">
        <f>D24-D60</f>
        <v>0</v>
      </c>
      <c r="E91" s="17">
        <f>E24-E60</f>
        <v>0</v>
      </c>
      <c r="F91" s="17">
        <f>F24-F60</f>
        <v>0</v>
      </c>
      <c r="G91" s="17">
        <f>G24-G60</f>
        <v>5489.27</v>
      </c>
      <c r="H91" s="17">
        <f>H24-H60</f>
        <v>23521.589999999997</v>
      </c>
      <c r="I91" s="17">
        <f>I24-I60</f>
        <v>25230.200000000004</v>
      </c>
      <c r="J91" s="17">
        <f>J24-J60</f>
        <v>25359.33</v>
      </c>
    </row>
    <row r="92" spans="1:10" x14ac:dyDescent="0.3">
      <c r="A92" s="18" t="s">
        <v>34</v>
      </c>
      <c r="B92" s="19" t="s">
        <v>31</v>
      </c>
      <c r="C92" s="20"/>
      <c r="D92" s="17">
        <f>D25-D61</f>
        <v>0</v>
      </c>
      <c r="E92" s="17">
        <f>E25-E61</f>
        <v>0</v>
      </c>
      <c r="F92" s="17">
        <f>F25-F61</f>
        <v>0</v>
      </c>
      <c r="G92" s="17">
        <f>G25-G61</f>
        <v>0</v>
      </c>
      <c r="H92" s="17">
        <f>H25-H61</f>
        <v>0</v>
      </c>
      <c r="I92" s="17">
        <f>I25-I61</f>
        <v>0</v>
      </c>
      <c r="J92" s="17">
        <f>J25-J61</f>
        <v>0</v>
      </c>
    </row>
    <row r="93" spans="1:10" x14ac:dyDescent="0.3">
      <c r="A93" s="18" t="s">
        <v>35</v>
      </c>
      <c r="B93" s="19" t="s">
        <v>31</v>
      </c>
      <c r="C93" s="20"/>
      <c r="D93" s="17">
        <f>D26-D62</f>
        <v>0</v>
      </c>
      <c r="E93" s="17">
        <f>E26-E62</f>
        <v>0</v>
      </c>
      <c r="F93" s="17">
        <f>F26-F62</f>
        <v>1.0000000000218279E-2</v>
      </c>
      <c r="G93" s="17">
        <f>G26-G62</f>
        <v>3.3400000000001455</v>
      </c>
      <c r="H93" s="17">
        <f>H26-H62</f>
        <v>3.3400000000001455</v>
      </c>
      <c r="I93" s="17">
        <f>I26-I62</f>
        <v>3.3400000000001455</v>
      </c>
      <c r="J93" s="17">
        <f>J26-J62</f>
        <v>3.3400000000001455</v>
      </c>
    </row>
    <row r="94" spans="1:10" x14ac:dyDescent="0.3">
      <c r="A94" s="18" t="s">
        <v>36</v>
      </c>
      <c r="B94" s="19" t="s">
        <v>31</v>
      </c>
      <c r="C94" s="20"/>
      <c r="D94" s="17">
        <f>D27-D63</f>
        <v>0</v>
      </c>
      <c r="E94" s="17">
        <f>E27-E63</f>
        <v>0</v>
      </c>
      <c r="F94" s="17">
        <f>F27-F63</f>
        <v>0</v>
      </c>
      <c r="G94" s="17">
        <f>G27-G63</f>
        <v>0</v>
      </c>
      <c r="H94" s="17">
        <f>H27-H63</f>
        <v>0</v>
      </c>
      <c r="I94" s="17">
        <f>I27-I63</f>
        <v>0</v>
      </c>
      <c r="J94" s="17">
        <f>J27-J63</f>
        <v>0</v>
      </c>
    </row>
    <row r="95" spans="1:10" x14ac:dyDescent="0.3">
      <c r="A95" s="18" t="s">
        <v>37</v>
      </c>
      <c r="B95" s="19" t="s">
        <v>31</v>
      </c>
      <c r="C95" s="20"/>
      <c r="D95" s="17">
        <f>D28-D64</f>
        <v>0</v>
      </c>
      <c r="E95" s="17">
        <f>E28-E64</f>
        <v>0</v>
      </c>
      <c r="F95" s="17">
        <f>F28-F64</f>
        <v>0</v>
      </c>
      <c r="G95" s="17">
        <f>G28-G64</f>
        <v>0</v>
      </c>
      <c r="H95" s="17">
        <f>H28-H64</f>
        <v>0</v>
      </c>
      <c r="I95" s="17">
        <f>I28-I64</f>
        <v>0</v>
      </c>
      <c r="J95" s="17">
        <f>J28-J64</f>
        <v>0</v>
      </c>
    </row>
    <row r="96" spans="1:10" x14ac:dyDescent="0.3">
      <c r="A96" s="18" t="s">
        <v>38</v>
      </c>
      <c r="B96" s="19" t="s">
        <v>31</v>
      </c>
      <c r="C96" s="20"/>
      <c r="D96" s="17">
        <f>D29-D65</f>
        <v>0</v>
      </c>
      <c r="E96" s="17">
        <f>E29-E65</f>
        <v>0</v>
      </c>
      <c r="F96" s="17">
        <f>F29-F65</f>
        <v>813.40000000000146</v>
      </c>
      <c r="G96" s="17">
        <f>G29-G65</f>
        <v>1433.2900000000009</v>
      </c>
      <c r="H96" s="17">
        <f>H29-H65</f>
        <v>2339.1899999999987</v>
      </c>
      <c r="I96" s="17">
        <f>I29-I65</f>
        <v>4463.4599999999991</v>
      </c>
      <c r="J96" s="17">
        <f>J29-J65</f>
        <v>6367.0399999999991</v>
      </c>
    </row>
    <row r="97" spans="1:10" x14ac:dyDescent="0.3">
      <c r="A97" s="18" t="s">
        <v>39</v>
      </c>
      <c r="B97" s="19" t="s">
        <v>31</v>
      </c>
      <c r="C97" s="20"/>
      <c r="D97" s="17">
        <f>D30-D66</f>
        <v>0</v>
      </c>
      <c r="E97" s="17">
        <f>E30-E66</f>
        <v>0</v>
      </c>
      <c r="F97" s="17">
        <f>F30-F66</f>
        <v>2421.0700000000002</v>
      </c>
      <c r="G97" s="17">
        <f>G30-G66</f>
        <v>5448.1900000000005</v>
      </c>
      <c r="H97" s="17">
        <f>H30-H66</f>
        <v>6396.7800000000007</v>
      </c>
      <c r="I97" s="17">
        <f>I30-I66</f>
        <v>6592.9400000000005</v>
      </c>
      <c r="J97" s="17">
        <f>J30-J66</f>
        <v>6592.9400000000005</v>
      </c>
    </row>
    <row r="98" spans="1:10" x14ac:dyDescent="0.3">
      <c r="A98" s="18" t="s">
        <v>40</v>
      </c>
      <c r="B98" s="19" t="s">
        <v>31</v>
      </c>
      <c r="C98" s="20"/>
      <c r="D98" s="17">
        <f>D31-D67</f>
        <v>0</v>
      </c>
      <c r="E98" s="17">
        <f>E31-E67</f>
        <v>0</v>
      </c>
      <c r="F98" s="17">
        <f>F31-F67</f>
        <v>400</v>
      </c>
      <c r="G98" s="17">
        <f>G31-G67</f>
        <v>1422.7600000000002</v>
      </c>
      <c r="H98" s="17">
        <f>H31-H67</f>
        <v>7756.489999999998</v>
      </c>
      <c r="I98" s="17">
        <f>I31-I67</f>
        <v>10277.82</v>
      </c>
      <c r="J98" s="17">
        <f>J31-J67</f>
        <v>10277.830000000002</v>
      </c>
    </row>
    <row r="99" spans="1:10" x14ac:dyDescent="0.3">
      <c r="A99" s="18" t="s">
        <v>41</v>
      </c>
      <c r="B99" s="19" t="s">
        <v>31</v>
      </c>
      <c r="C99" s="20"/>
      <c r="D99" s="17">
        <f>D32-D68</f>
        <v>0</v>
      </c>
      <c r="E99" s="17">
        <f>E32-E68</f>
        <v>0</v>
      </c>
      <c r="F99" s="17">
        <f>F32-F68</f>
        <v>3118.369999999999</v>
      </c>
      <c r="G99" s="17">
        <f>G32-G68</f>
        <v>14238.44</v>
      </c>
      <c r="H99" s="17">
        <f>H32-H68</f>
        <v>26759.670000000006</v>
      </c>
      <c r="I99" s="17">
        <f>I32-I68</f>
        <v>34100.239999999991</v>
      </c>
      <c r="J99" s="17">
        <f>J32-J68</f>
        <v>40647.78</v>
      </c>
    </row>
    <row r="100" spans="1:10" x14ac:dyDescent="0.3">
      <c r="A100" s="18" t="s">
        <v>42</v>
      </c>
      <c r="B100" s="19" t="s">
        <v>31</v>
      </c>
      <c r="C100" s="20"/>
      <c r="D100" s="17">
        <f>D33-D69</f>
        <v>1.999999999998181E-2</v>
      </c>
      <c r="E100" s="17">
        <f>E33-E69</f>
        <v>-9.9999999999909051E-3</v>
      </c>
      <c r="F100" s="17">
        <f>F33-F69</f>
        <v>3.999999999996362E-2</v>
      </c>
      <c r="G100" s="17">
        <f>G33-G69</f>
        <v>3434.6200000000008</v>
      </c>
      <c r="H100" s="17">
        <f>H33-H69</f>
        <v>7334.7400000000007</v>
      </c>
      <c r="I100" s="17">
        <f>I33-I69</f>
        <v>11259.390000000001</v>
      </c>
      <c r="J100" s="17">
        <f>J33-J69</f>
        <v>10987.17</v>
      </c>
    </row>
    <row r="101" spans="1:10" x14ac:dyDescent="0.3">
      <c r="A101" s="21" t="s">
        <v>43</v>
      </c>
      <c r="B101" s="22" t="s">
        <v>31</v>
      </c>
      <c r="C101" s="23"/>
      <c r="D101" s="17">
        <f>D34-D70</f>
        <v>0</v>
      </c>
      <c r="E101" s="17">
        <f>E34-E70</f>
        <v>0</v>
      </c>
      <c r="F101" s="17">
        <f>F34-F70</f>
        <v>0</v>
      </c>
      <c r="G101" s="17">
        <f>G34-G70</f>
        <v>0</v>
      </c>
      <c r="H101" s="17">
        <f>H34-H70</f>
        <v>0</v>
      </c>
      <c r="I101" s="17">
        <f>I34-I70</f>
        <v>0</v>
      </c>
      <c r="J101" s="17">
        <f>J34-J70</f>
        <v>0</v>
      </c>
    </row>
    <row r="103" spans="1:10" x14ac:dyDescent="0.3">
      <c r="A103" s="10" t="s">
        <v>45</v>
      </c>
      <c r="B103" s="11" t="s">
        <v>30</v>
      </c>
      <c r="C103" s="12"/>
      <c r="D103" s="13">
        <v>2020</v>
      </c>
      <c r="E103" s="13">
        <v>2025</v>
      </c>
      <c r="F103" s="13">
        <v>2030</v>
      </c>
      <c r="G103" s="13">
        <v>2035</v>
      </c>
      <c r="H103" s="13">
        <v>2040</v>
      </c>
      <c r="I103" s="13">
        <v>2045</v>
      </c>
      <c r="J103" s="13">
        <v>2050</v>
      </c>
    </row>
    <row r="104" spans="1:10" x14ac:dyDescent="0.3">
      <c r="A104" s="14" t="s">
        <v>5</v>
      </c>
      <c r="B104" s="15" t="s">
        <v>31</v>
      </c>
      <c r="C104" s="16"/>
      <c r="D104" s="17">
        <f>D40-D58</f>
        <v>0</v>
      </c>
      <c r="E104" s="17">
        <f>E40-E58</f>
        <v>0</v>
      </c>
      <c r="F104" s="17">
        <f>F40-F58</f>
        <v>1219.7999999999997</v>
      </c>
      <c r="G104" s="17">
        <f>G40-G58</f>
        <v>2068</v>
      </c>
      <c r="H104" s="17">
        <f>H40-H58</f>
        <v>2068</v>
      </c>
      <c r="I104" s="17">
        <f>I40-I58</f>
        <v>2068</v>
      </c>
      <c r="J104" s="17">
        <f>J40-J58</f>
        <v>2135.4</v>
      </c>
    </row>
    <row r="105" spans="1:10" x14ac:dyDescent="0.3">
      <c r="A105" s="18" t="s">
        <v>32</v>
      </c>
      <c r="B105" s="19" t="s">
        <v>31</v>
      </c>
      <c r="C105" s="20"/>
      <c r="D105" s="17">
        <f>D41-D59</f>
        <v>0</v>
      </c>
      <c r="E105" s="17">
        <f>E41-E59</f>
        <v>0</v>
      </c>
      <c r="F105" s="17">
        <f>F41-F59</f>
        <v>822.9900000000016</v>
      </c>
      <c r="G105" s="17">
        <f>G41-G59</f>
        <v>4974.2399999999961</v>
      </c>
      <c r="H105" s="17">
        <f>H41-H59</f>
        <v>-16318.98</v>
      </c>
      <c r="I105" s="17">
        <f>I41-I59</f>
        <v>-17822.41</v>
      </c>
      <c r="J105" s="17">
        <f>J41-J59</f>
        <v>-18638.61</v>
      </c>
    </row>
    <row r="106" spans="1:10" x14ac:dyDescent="0.3">
      <c r="A106" s="18" t="s">
        <v>33</v>
      </c>
      <c r="B106" s="19" t="s">
        <v>31</v>
      </c>
      <c r="C106" s="20"/>
      <c r="D106" s="17">
        <f>D42-D60</f>
        <v>0</v>
      </c>
      <c r="E106" s="17">
        <f>E42-E60</f>
        <v>0</v>
      </c>
      <c r="F106" s="17">
        <f>F42-F60</f>
        <v>0</v>
      </c>
      <c r="G106" s="17">
        <f>G42-G60</f>
        <v>0</v>
      </c>
      <c r="H106" s="17">
        <f>H42-H60</f>
        <v>23676.28</v>
      </c>
      <c r="I106" s="17">
        <f>I42-I60</f>
        <v>24333.41</v>
      </c>
      <c r="J106" s="17">
        <f>J42-J60</f>
        <v>24047.84</v>
      </c>
    </row>
    <row r="107" spans="1:10" x14ac:dyDescent="0.3">
      <c r="A107" s="18" t="s">
        <v>34</v>
      </c>
      <c r="B107" s="19" t="s">
        <v>31</v>
      </c>
      <c r="C107" s="20"/>
      <c r="D107" s="17">
        <f>D43-D61</f>
        <v>0</v>
      </c>
      <c r="E107" s="17">
        <f>E43-E61</f>
        <v>0</v>
      </c>
      <c r="F107" s="17">
        <f>F43-F61</f>
        <v>0</v>
      </c>
      <c r="G107" s="17">
        <f>G43-G61</f>
        <v>0</v>
      </c>
      <c r="H107" s="17">
        <f>H43-H61</f>
        <v>0</v>
      </c>
      <c r="I107" s="17">
        <f>I43-I61</f>
        <v>0</v>
      </c>
      <c r="J107" s="17">
        <f>J43-J61</f>
        <v>0</v>
      </c>
    </row>
    <row r="108" spans="1:10" x14ac:dyDescent="0.3">
      <c r="A108" s="18" t="s">
        <v>35</v>
      </c>
      <c r="B108" s="19" t="s">
        <v>31</v>
      </c>
      <c r="C108" s="20"/>
      <c r="D108" s="17">
        <f>D44-D62</f>
        <v>0</v>
      </c>
      <c r="E108" s="17">
        <f>E44-E62</f>
        <v>0</v>
      </c>
      <c r="F108" s="17">
        <f>F44-F62</f>
        <v>1.0000000000218279E-2</v>
      </c>
      <c r="G108" s="17">
        <f>G44-G62</f>
        <v>3.3400000000001455</v>
      </c>
      <c r="H108" s="17">
        <f>H44-H62</f>
        <v>3.3400000000001455</v>
      </c>
      <c r="I108" s="17">
        <f>I44-I62</f>
        <v>3.3400000000001455</v>
      </c>
      <c r="J108" s="17">
        <f>J44-J62</f>
        <v>3.3400000000001455</v>
      </c>
    </row>
    <row r="109" spans="1:10" x14ac:dyDescent="0.3">
      <c r="A109" s="18" t="s">
        <v>36</v>
      </c>
      <c r="B109" s="19" t="s">
        <v>31</v>
      </c>
      <c r="C109" s="20"/>
      <c r="D109" s="17">
        <f>D45-D63</f>
        <v>0</v>
      </c>
      <c r="E109" s="17">
        <f>E45-E63</f>
        <v>0</v>
      </c>
      <c r="F109" s="17">
        <f>F45-F63</f>
        <v>0</v>
      </c>
      <c r="G109" s="17">
        <f>G45-G63</f>
        <v>0</v>
      </c>
      <c r="H109" s="17">
        <f>H45-H63</f>
        <v>0</v>
      </c>
      <c r="I109" s="17">
        <f>I45-I63</f>
        <v>0</v>
      </c>
      <c r="J109" s="17">
        <f>J45-J63</f>
        <v>0</v>
      </c>
    </row>
    <row r="110" spans="1:10" x14ac:dyDescent="0.3">
      <c r="A110" s="18" t="s">
        <v>37</v>
      </c>
      <c r="B110" s="19" t="s">
        <v>31</v>
      </c>
      <c r="C110" s="20"/>
      <c r="D110" s="17">
        <f>D46-D64</f>
        <v>0</v>
      </c>
      <c r="E110" s="17">
        <f>E46-E64</f>
        <v>0</v>
      </c>
      <c r="F110" s="17">
        <f>F46-F64</f>
        <v>0</v>
      </c>
      <c r="G110" s="17">
        <f>G46-G64</f>
        <v>0</v>
      </c>
      <c r="H110" s="17">
        <f>H46-H64</f>
        <v>0</v>
      </c>
      <c r="I110" s="17">
        <f>I46-I64</f>
        <v>0</v>
      </c>
      <c r="J110" s="17">
        <f>J46-J64</f>
        <v>0</v>
      </c>
    </row>
    <row r="111" spans="1:10" x14ac:dyDescent="0.3">
      <c r="A111" s="18" t="s">
        <v>38</v>
      </c>
      <c r="B111" s="19" t="s">
        <v>31</v>
      </c>
      <c r="C111" s="20"/>
      <c r="D111" s="17">
        <f>D47-D65</f>
        <v>0</v>
      </c>
      <c r="E111" s="17">
        <f>E47-E65</f>
        <v>0</v>
      </c>
      <c r="F111" s="17">
        <f>F47-F65</f>
        <v>72.599999999999454</v>
      </c>
      <c r="G111" s="17">
        <f>G47-G65</f>
        <v>704.44000000000051</v>
      </c>
      <c r="H111" s="17">
        <f>H47-H65</f>
        <v>2495.800000000002</v>
      </c>
      <c r="I111" s="17">
        <f>I47-I65</f>
        <v>4518.0099999999984</v>
      </c>
      <c r="J111" s="17">
        <f>J47-J65</f>
        <v>7265.4600000000028</v>
      </c>
    </row>
    <row r="112" spans="1:10" x14ac:dyDescent="0.3">
      <c r="A112" s="18" t="s">
        <v>39</v>
      </c>
      <c r="B112" s="19" t="s">
        <v>31</v>
      </c>
      <c r="C112" s="20"/>
      <c r="D112" s="17">
        <f>D48-D66</f>
        <v>0</v>
      </c>
      <c r="E112" s="17">
        <f>E48-E66</f>
        <v>0</v>
      </c>
      <c r="F112" s="17">
        <f>F48-F66</f>
        <v>2649.16</v>
      </c>
      <c r="G112" s="17">
        <f>G48-G66</f>
        <v>5970.33</v>
      </c>
      <c r="H112" s="17">
        <f>H48-H66</f>
        <v>6396.79</v>
      </c>
      <c r="I112" s="17">
        <f>I48-I66</f>
        <v>6396.8</v>
      </c>
      <c r="J112" s="17">
        <f>J48-J66</f>
        <v>6396.8</v>
      </c>
    </row>
    <row r="113" spans="1:10" x14ac:dyDescent="0.3">
      <c r="A113" s="18" t="s">
        <v>40</v>
      </c>
      <c r="B113" s="19" t="s">
        <v>31</v>
      </c>
      <c r="C113" s="20"/>
      <c r="D113" s="17">
        <f>D49-D67</f>
        <v>0</v>
      </c>
      <c r="E113" s="17">
        <f>E49-E67</f>
        <v>0</v>
      </c>
      <c r="F113" s="17">
        <f>F49-F67</f>
        <v>400</v>
      </c>
      <c r="G113" s="17">
        <f>G49-G67</f>
        <v>967.44000000000051</v>
      </c>
      <c r="H113" s="17">
        <f>H49-H67</f>
        <v>6874.6699999999983</v>
      </c>
      <c r="I113" s="17">
        <f>I49-I67</f>
        <v>9065.7799999999988</v>
      </c>
      <c r="J113" s="17">
        <f>J49-J67</f>
        <v>9310</v>
      </c>
    </row>
    <row r="114" spans="1:10" x14ac:dyDescent="0.3">
      <c r="A114" s="18" t="s">
        <v>41</v>
      </c>
      <c r="B114" s="19" t="s">
        <v>31</v>
      </c>
      <c r="C114" s="20"/>
      <c r="D114" s="17">
        <f>D50-D68</f>
        <v>0</v>
      </c>
      <c r="E114" s="17">
        <f>E50-E68</f>
        <v>0</v>
      </c>
      <c r="F114" s="17">
        <f>F50-F68</f>
        <v>4416.239999999998</v>
      </c>
      <c r="G114" s="17">
        <f>G50-G68</f>
        <v>15454.480000000005</v>
      </c>
      <c r="H114" s="17">
        <f>H50-H68</f>
        <v>26962.800000000003</v>
      </c>
      <c r="I114" s="17">
        <f>I50-I68</f>
        <v>38508.53</v>
      </c>
      <c r="J114" s="17">
        <f>J50-J68</f>
        <v>45253.91</v>
      </c>
    </row>
    <row r="115" spans="1:10" x14ac:dyDescent="0.3">
      <c r="A115" s="18" t="s">
        <v>42</v>
      </c>
      <c r="B115" s="19" t="s">
        <v>31</v>
      </c>
      <c r="C115" s="20"/>
      <c r="D115" s="17">
        <f>D51-D69</f>
        <v>0</v>
      </c>
      <c r="E115" s="17">
        <f>E51-E69</f>
        <v>-2.9999999999972715E-2</v>
      </c>
      <c r="F115" s="17">
        <f>F51-F69</f>
        <v>0</v>
      </c>
      <c r="G115" s="17">
        <f>G51-G69</f>
        <v>1655.1900000000005</v>
      </c>
      <c r="H115" s="17">
        <f>H51-H69</f>
        <v>6703.9100000000008</v>
      </c>
      <c r="I115" s="17">
        <f>I51-I69</f>
        <v>13849.580000000004</v>
      </c>
      <c r="J115" s="17">
        <f>J51-J69</f>
        <v>14730.53</v>
      </c>
    </row>
    <row r="116" spans="1:10" x14ac:dyDescent="0.3">
      <c r="A116" s="21" t="s">
        <v>43</v>
      </c>
      <c r="B116" s="22" t="s">
        <v>31</v>
      </c>
      <c r="C116" s="23"/>
      <c r="D116" s="17">
        <f>D52-D70</f>
        <v>0</v>
      </c>
      <c r="E116" s="17">
        <f>E52-E70</f>
        <v>0</v>
      </c>
      <c r="F116" s="17">
        <f>F52-F70</f>
        <v>0</v>
      </c>
      <c r="G116" s="17">
        <f>G52-G70</f>
        <v>0</v>
      </c>
      <c r="H116" s="17">
        <f>H52-H70</f>
        <v>0</v>
      </c>
      <c r="I116" s="17">
        <f>I52-I70</f>
        <v>0</v>
      </c>
      <c r="J116" s="17">
        <f>J52-J70</f>
        <v>0</v>
      </c>
    </row>
  </sheetData>
  <pageMargins left="0.7" right="0.7" top="0.75" bottom="0.75" header="0.3" footer="0.3"/>
  <pageSetup scale="85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Table 6</vt:lpstr>
      <vt:lpstr>NYISO</vt:lpstr>
      <vt:lpstr>Integration Analysis</vt:lpstr>
      <vt:lpstr>'Integration Analysis'!Print_Area</vt:lpstr>
      <vt:lpstr>'Table 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Caiazza</dc:creator>
  <cp:lastModifiedBy>Roger Caiazza</cp:lastModifiedBy>
  <cp:lastPrinted>2022-06-06T23:09:20Z</cp:lastPrinted>
  <dcterms:created xsi:type="dcterms:W3CDTF">2022-06-06T18:56:23Z</dcterms:created>
  <dcterms:modified xsi:type="dcterms:W3CDTF">2022-06-07T00:27:27Z</dcterms:modified>
</cp:coreProperties>
</file>